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" windowWidth="6435" windowHeight="2865" activeTab="2"/>
  </bookViews>
  <sheets>
    <sheet name="CLERK OF COURT" sheetId="1" r:id="rId1"/>
    <sheet name="MAGISTRATE" sheetId="2" r:id="rId2"/>
    <sheet name="MUNICIPAL" sheetId="3" r:id="rId3"/>
  </sheets>
  <definedNames>
    <definedName name="_xlnm.Print_Area" localSheetId="0">'CLERK OF COURT'!$H$78:$P$154</definedName>
    <definedName name="_xlnm.Print_Area" localSheetId="1">'MAGISTRATE'!$J$69:$R$147</definedName>
    <definedName name="_xlnm.Print_Area" localSheetId="2">'MUNICIPAL'!$I$68:$Q$112</definedName>
  </definedNames>
  <calcPr fullCalcOnLoad="1"/>
</workbook>
</file>

<file path=xl/comments1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12"/>
            <rFont val="Tahoma"/>
            <family val="2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12"/>
            <rFont val="Tahoma"/>
            <family val="2"/>
          </rPr>
          <t>Fine Split 50% Humane Society the other 50% of fine split 56% County, 44% State</t>
        </r>
      </text>
    </comment>
    <comment ref="E12" authorId="0">
      <text>
        <r>
          <rPr>
            <sz val="12"/>
            <rFont val="Tahoma"/>
            <family val="2"/>
          </rPr>
          <t>Total Fines to Wildlife Department</t>
        </r>
      </text>
    </comment>
    <comment ref="E13" authorId="0">
      <text>
        <r>
          <rPr>
            <sz val="12"/>
            <rFont val="Tahoma"/>
            <family val="2"/>
          </rPr>
          <t>75% of fine to wildlife 25% fine to county</t>
        </r>
      </text>
    </comment>
    <comment ref="E14" authorId="0">
      <text>
        <r>
          <rPr>
            <sz val="12"/>
            <rFont val="Tahoma"/>
            <family val="2"/>
          </rPr>
          <t>75% of fine to Department of Natural Resources</t>
        </r>
      </text>
    </comment>
    <comment ref="E15" authorId="0">
      <text>
        <r>
          <rPr>
            <sz val="12"/>
            <rFont val="Tahoma"/>
            <family val="2"/>
          </rPr>
          <t>75% of fine to wildlife 25% fine to county</t>
        </r>
      </text>
    </comment>
    <comment ref="G8" authorId="0">
      <text>
        <r>
          <rPr>
            <b/>
            <sz val="12"/>
            <color indexed="10"/>
            <rFont val="Tahoma"/>
            <family val="2"/>
          </rPr>
          <t>PP 13 Section 10</t>
        </r>
        <r>
          <rPr>
            <b/>
            <sz val="12"/>
            <rFont val="Tahoma"/>
            <family val="2"/>
          </rPr>
          <t xml:space="preserve">
§44-32-120 
Total Fine To Department of Health &amp; Environmental Control</t>
        </r>
      </text>
    </comment>
    <comment ref="C33" authorId="0">
      <text>
        <r>
          <rPr>
            <sz val="12"/>
            <rFont val="Tahoma"/>
            <family val="2"/>
          </rPr>
          <t>50% To County</t>
        </r>
      </text>
    </comment>
    <comment ref="D33" authorId="0">
      <text>
        <r>
          <rPr>
            <b/>
            <sz val="12"/>
            <rFont val="Tahoma"/>
            <family val="2"/>
          </rPr>
          <t xml:space="preserve">25% To State </t>
        </r>
      </text>
    </comment>
    <comment ref="G33" authorId="0">
      <text>
        <r>
          <rPr>
            <sz val="12"/>
            <rFont val="Tahoma"/>
            <family val="2"/>
          </rPr>
          <t>25% To Solicitor's Office</t>
        </r>
      </text>
    </comment>
    <comment ref="G35" authorId="0">
      <text>
        <r>
          <rPr>
            <sz val="12"/>
            <rFont val="Tahoma"/>
            <family val="2"/>
          </rPr>
          <t>25% To Solicitor's Office</t>
        </r>
      </text>
    </comment>
    <comment ref="D35" authorId="0">
      <text>
        <r>
          <rPr>
            <sz val="12"/>
            <rFont val="Tahoma"/>
            <family val="2"/>
          </rPr>
          <t xml:space="preserve">25% To State </t>
        </r>
      </text>
    </comment>
    <comment ref="C35" authorId="0">
      <text>
        <r>
          <rPr>
            <sz val="12"/>
            <rFont val="Tahoma"/>
            <family val="2"/>
          </rPr>
          <t xml:space="preserve">25% To County </t>
        </r>
      </text>
    </comment>
    <comment ref="C34" authorId="0">
      <text>
        <r>
          <rPr>
            <sz val="12"/>
            <rFont val="Tahoma"/>
            <family val="2"/>
          </rPr>
          <t>2% of Handling Fee</t>
        </r>
      </text>
    </comment>
    <comment ref="D34" authorId="0">
      <text>
        <r>
          <rPr>
            <sz val="12"/>
            <rFont val="Tahoma"/>
            <family val="2"/>
          </rPr>
          <t>1% of Handling Fee</t>
        </r>
      </text>
    </comment>
    <comment ref="G34" authorId="0">
      <text>
        <r>
          <rPr>
            <sz val="12"/>
            <rFont val="Tahoma"/>
            <family val="2"/>
          </rPr>
          <t>1% of Handling Fee</t>
        </r>
      </text>
    </comment>
    <comment ref="C36" authorId="0">
      <text>
        <r>
          <rPr>
            <sz val="12"/>
            <rFont val="Tahoma"/>
            <family val="2"/>
          </rPr>
          <t>1% of Handling Fee</t>
        </r>
      </text>
    </comment>
    <comment ref="D36" authorId="0">
      <text>
        <r>
          <rPr>
            <sz val="12"/>
            <rFont val="Tahoma"/>
            <family val="2"/>
          </rPr>
          <t>1% of Handling Fee</t>
        </r>
      </text>
    </comment>
    <comment ref="G36" authorId="0">
      <text>
        <r>
          <rPr>
            <sz val="12"/>
            <rFont val="Tahoma"/>
            <family val="2"/>
          </rPr>
          <t>1% of Handling Fee</t>
        </r>
      </text>
    </comment>
    <comment ref="A64" authorId="1">
      <text>
        <r>
          <rPr>
            <b/>
            <sz val="12"/>
            <color indexed="10"/>
            <rFont val="Tahoma"/>
            <family val="2"/>
          </rPr>
          <t>PP 16 Section 9</t>
        </r>
        <r>
          <rPr>
            <b/>
            <sz val="12"/>
            <rFont val="Tahoma"/>
            <family val="2"/>
          </rPr>
          <t xml:space="preserve">
§17-3-30 (B)
</t>
        </r>
        <r>
          <rPr>
            <sz val="12"/>
            <rFont val="Tahoma"/>
            <family val="2"/>
          </rPr>
          <t>$40.00 Per Application to Public Defender Corporation</t>
        </r>
      </text>
    </comment>
    <comment ref="A8" authorId="1">
      <text>
        <r>
          <rPr>
            <b/>
            <sz val="12"/>
            <color indexed="10"/>
            <rFont val="Tahoma"/>
            <family val="2"/>
          </rPr>
          <t xml:space="preserve">PP 13 Section 10
</t>
        </r>
        <r>
          <rPr>
            <b/>
            <sz val="12"/>
            <color indexed="8"/>
            <rFont val="Tahoma"/>
            <family val="2"/>
          </rPr>
          <t>§</t>
        </r>
        <r>
          <rPr>
            <b/>
            <sz val="12"/>
            <rFont val="Tahoma"/>
            <family val="2"/>
          </rPr>
          <t xml:space="preserve">44-32-120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100% of Fine To Department of Health &amp; Environmental Control</t>
        </r>
      </text>
    </comment>
    <comment ref="A69" authorId="1">
      <text>
        <r>
          <rPr>
            <b/>
            <sz val="12"/>
            <color indexed="10"/>
            <rFont val="Tahoma"/>
            <family val="2"/>
          </rPr>
          <t>PP  Section</t>
        </r>
        <r>
          <rPr>
            <b/>
            <sz val="12"/>
            <rFont val="Tahoma"/>
            <family val="2"/>
          </rPr>
          <t xml:space="preserve">
§20-1-375
</t>
        </r>
        <r>
          <rPr>
            <sz val="12"/>
            <rFont val="Tahoma"/>
            <family val="2"/>
          </rPr>
          <t>$20.00 added to fee required in §20-1-230</t>
        </r>
      </text>
    </comment>
    <comment ref="A33" authorId="1">
      <text>
        <r>
          <rPr>
            <b/>
            <sz val="12"/>
            <color indexed="10"/>
            <rFont val="Tahoma"/>
            <family val="2"/>
          </rPr>
          <t>PP 10 Section 5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§17-15-260
</t>
        </r>
        <r>
          <rPr>
            <sz val="12"/>
            <rFont val="Tahoma"/>
            <family val="2"/>
          </rPr>
          <t>50% to County
25% Solicitor's Office
25% to State</t>
        </r>
      </text>
    </comment>
    <comment ref="A35" authorId="1">
      <text>
        <r>
          <rPr>
            <b/>
            <sz val="12"/>
            <color indexed="10"/>
            <rFont val="Tahoma"/>
            <family val="2"/>
          </rPr>
          <t>PP 10 Section 5</t>
        </r>
        <r>
          <rPr>
            <b/>
            <sz val="12"/>
            <rFont val="Tahoma"/>
            <family val="2"/>
          </rPr>
          <t xml:space="preserve">
§17-15-260
</t>
        </r>
        <r>
          <rPr>
            <sz val="12"/>
            <rFont val="Tahoma"/>
            <family val="2"/>
          </rPr>
          <t>25% to County
25% Solicitor's Office
25% to State
25% to City</t>
        </r>
      </text>
    </comment>
    <comment ref="A45" authorId="1">
      <text>
        <r>
          <rPr>
            <b/>
            <sz val="12"/>
            <color indexed="10"/>
            <rFont val="Tahoma"/>
            <family val="2"/>
          </rPr>
          <t>PP 18 Section B</t>
        </r>
        <r>
          <rPr>
            <b/>
            <sz val="12"/>
            <rFont val="Tahoma"/>
            <family val="2"/>
          </rPr>
          <t xml:space="preserve">
§8-21-21
</t>
        </r>
        <r>
          <rPr>
            <sz val="12"/>
            <rFont val="Tahoma"/>
            <family val="2"/>
          </rPr>
          <t>$25.00 to Judicial Department</t>
        </r>
      </text>
    </comment>
    <comment ref="A46" authorId="1">
      <text>
        <r>
          <rPr>
            <b/>
            <sz val="12"/>
            <color indexed="10"/>
            <rFont val="Tahoma"/>
            <family val="2"/>
          </rPr>
          <t>PP 18 Section B</t>
        </r>
        <r>
          <rPr>
            <b/>
            <sz val="12"/>
            <rFont val="Tahoma"/>
            <family val="2"/>
          </rPr>
          <t xml:space="preserve">
§8-21-320
</t>
        </r>
        <r>
          <rPr>
            <sz val="12"/>
            <rFont val="Tahoma"/>
            <family val="2"/>
          </rPr>
          <t>$25.00 to Judicial Department</t>
        </r>
      </text>
    </comment>
    <comment ref="A38" authorId="1">
      <text>
        <r>
          <rPr>
            <b/>
            <sz val="12"/>
            <color indexed="10"/>
            <rFont val="Tahoma"/>
            <family val="2"/>
          </rPr>
          <t>PP 18 Section A</t>
        </r>
        <r>
          <rPr>
            <b/>
            <sz val="12"/>
            <rFont val="Tahoma"/>
            <family val="2"/>
          </rPr>
          <t xml:space="preserve">
§14-1-204 &amp; 205
</t>
        </r>
        <r>
          <rPr>
            <sz val="12"/>
            <rFont val="Tahoma"/>
            <family val="2"/>
          </rPr>
          <t xml:space="preserve">56% to State
44% to County
</t>
        </r>
        <r>
          <rPr>
            <b/>
            <sz val="12"/>
            <color indexed="10"/>
            <rFont val="Tahoma"/>
            <family val="2"/>
          </rPr>
          <t xml:space="preserve">Temporary Proviso 73.13
</t>
        </r>
        <r>
          <rPr>
            <sz val="12"/>
            <color indexed="10"/>
            <rFont val="Tahoma"/>
            <family val="2"/>
          </rPr>
          <t>$50.00 Additional Fee to State</t>
        </r>
      </text>
    </comment>
    <comment ref="F35" authorId="0">
      <text>
        <r>
          <rPr>
            <sz val="12"/>
            <rFont val="Tahoma"/>
            <family val="2"/>
          </rPr>
          <t>25% To City</t>
        </r>
      </text>
    </comment>
    <comment ref="F36" authorId="0">
      <text>
        <r>
          <rPr>
            <sz val="12"/>
            <rFont val="Tahoma"/>
            <family val="2"/>
          </rPr>
          <t>1% of Handling Fee</t>
        </r>
      </text>
    </comment>
    <comment ref="G25" authorId="1">
      <text>
        <r>
          <rPr>
            <b/>
            <sz val="12"/>
            <color indexed="10"/>
            <rFont val="Tahoma"/>
            <family val="2"/>
          </rPr>
          <t>PP 10 Section 2</t>
        </r>
        <r>
          <rPr>
            <b/>
            <sz val="12"/>
            <rFont val="Tahoma"/>
            <family val="2"/>
          </rPr>
          <t xml:space="preserve">
§56-5-2945
</t>
        </r>
        <r>
          <rPr>
            <sz val="12"/>
            <rFont val="Tahoma"/>
            <family val="2"/>
          </rPr>
          <t xml:space="preserve">$200.00 </t>
        </r>
        <r>
          <rPr>
            <sz val="12"/>
            <color indexed="10"/>
            <rFont val="Tahoma"/>
            <family val="2"/>
          </rPr>
          <t>of fine</t>
        </r>
        <r>
          <rPr>
            <sz val="12"/>
            <rFont val="Tahoma"/>
            <family val="2"/>
          </rPr>
          <t xml:space="preserve"> to SLED</t>
        </r>
      </text>
    </comment>
    <comment ref="G26" authorId="0">
      <text>
        <r>
          <rPr>
            <b/>
            <sz val="12"/>
            <color indexed="10"/>
            <rFont val="Tahoma"/>
            <family val="2"/>
          </rPr>
          <t xml:space="preserve">PP 10 Section 2
</t>
        </r>
        <r>
          <rPr>
            <b/>
            <sz val="12"/>
            <rFont val="Tahoma"/>
            <family val="2"/>
          </rPr>
          <t>§56-5-2945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$200.00 of fine to SLED</t>
        </r>
      </text>
    </comment>
    <comment ref="F26" authorId="0">
      <text>
        <r>
          <rPr>
            <b/>
            <sz val="12"/>
            <color indexed="10"/>
            <rFont val="Tahoma"/>
            <family val="2"/>
          </rPr>
          <t xml:space="preserve">PP 9 Section 1
</t>
        </r>
        <r>
          <rPr>
            <b/>
            <sz val="12"/>
            <rFont val="Tahoma"/>
            <family val="2"/>
          </rPr>
          <t xml:space="preserve">§56-5-2945
</t>
        </r>
        <r>
          <rPr>
            <sz val="12"/>
            <rFont val="Tahoma"/>
            <family val="2"/>
          </rPr>
          <t xml:space="preserve">$100.00 </t>
        </r>
        <r>
          <rPr>
            <sz val="12"/>
            <color indexed="10"/>
            <rFont val="Tahoma"/>
            <family val="2"/>
          </rPr>
          <t>of fine</t>
        </r>
        <r>
          <rPr>
            <sz val="12"/>
            <rFont val="Tahoma"/>
            <family val="2"/>
          </rPr>
          <t xml:space="preserve"> to Department of Public Safety for Highway Patrol</t>
        </r>
      </text>
    </comment>
    <comment ref="F29" authorId="0">
      <text>
        <r>
          <rPr>
            <b/>
            <sz val="12"/>
            <color indexed="10"/>
            <rFont val="Tahoma"/>
            <family val="2"/>
          </rPr>
          <t xml:space="preserve">PP 12 Section 3
</t>
        </r>
        <r>
          <rPr>
            <b/>
            <sz val="12"/>
            <rFont val="Tahoma"/>
            <family val="2"/>
          </rPr>
          <t xml:space="preserve">§56-5-2945
</t>
        </r>
        <r>
          <rPr>
            <sz val="12"/>
            <rFont val="Tahoma"/>
            <family val="2"/>
          </rPr>
          <t xml:space="preserve">$100.00 </t>
        </r>
        <r>
          <rPr>
            <sz val="12"/>
            <color indexed="10"/>
            <rFont val="Tahoma"/>
            <family val="2"/>
          </rPr>
          <t>of fine</t>
        </r>
        <r>
          <rPr>
            <sz val="12"/>
            <rFont val="Tahoma"/>
            <family val="2"/>
          </rPr>
          <t xml:space="preserve"> to Department of Public Safety for Highway Patrol10</t>
        </r>
      </text>
    </comment>
    <comment ref="F25" authorId="0">
      <text>
        <r>
          <rPr>
            <b/>
            <sz val="12"/>
            <color indexed="10"/>
            <rFont val="Tahoma"/>
            <family val="2"/>
          </rPr>
          <t>PP 9 Section 1</t>
        </r>
        <r>
          <rPr>
            <b/>
            <sz val="12"/>
            <rFont val="Tahoma"/>
            <family val="2"/>
          </rPr>
          <t xml:space="preserve">
§56-5-2945
</t>
        </r>
        <r>
          <rPr>
            <sz val="12"/>
            <rFont val="Tahoma"/>
            <family val="2"/>
          </rPr>
          <t xml:space="preserve">$100.00 </t>
        </r>
        <r>
          <rPr>
            <sz val="12"/>
            <color indexed="10"/>
            <rFont val="Tahoma"/>
            <family val="2"/>
          </rPr>
          <t>of fine</t>
        </r>
        <r>
          <rPr>
            <sz val="12"/>
            <rFont val="Tahoma"/>
            <family val="2"/>
          </rPr>
          <t xml:space="preserve"> to Department of Public Safety for Highway Patrol</t>
        </r>
      </text>
    </comment>
    <comment ref="A14" authorId="0">
      <text>
        <r>
          <rPr>
            <b/>
            <sz val="12"/>
            <color indexed="10"/>
            <rFont val="Tahoma"/>
            <family val="2"/>
          </rPr>
          <t>PP 8 Section 9</t>
        </r>
        <r>
          <rPr>
            <b/>
            <sz val="12"/>
            <rFont val="Tahoma"/>
            <family val="2"/>
          </rPr>
          <t xml:space="preserve">
§50-21-114
</t>
        </r>
        <r>
          <rPr>
            <sz val="12"/>
            <rFont val="Tahoma"/>
            <family val="2"/>
          </rPr>
          <t>$50.00 to SLED</t>
        </r>
      </text>
    </comment>
    <comment ref="A21" authorId="0">
      <text>
        <r>
          <rPr>
            <b/>
            <sz val="12"/>
            <color indexed="10"/>
            <rFont val="Tahoma"/>
            <family val="2"/>
          </rPr>
          <t>PP 7 Section 5</t>
        </r>
        <r>
          <rPr>
            <b/>
            <sz val="12"/>
            <rFont val="Tahoma"/>
            <family val="2"/>
          </rPr>
          <t xml:space="preserve">
§56-5-2940</t>
        </r>
      </text>
    </comment>
    <comment ref="A22" authorId="0">
      <text>
        <r>
          <rPr>
            <b/>
            <sz val="12"/>
            <color indexed="10"/>
            <rFont val="Tahoma"/>
            <family val="2"/>
          </rPr>
          <t>PP 7 Section 5</t>
        </r>
        <r>
          <rPr>
            <b/>
            <sz val="12"/>
            <rFont val="Tahoma"/>
            <family val="2"/>
          </rPr>
          <t xml:space="preserve">
§56-5-2933</t>
        </r>
      </text>
    </comment>
    <comment ref="A25" authorId="0">
      <text>
        <r>
          <rPr>
            <b/>
            <sz val="12"/>
            <color indexed="10"/>
            <rFont val="Tahoma"/>
            <family val="2"/>
          </rPr>
          <t>PP 9 &amp; 10 Section 1 &amp; 2</t>
        </r>
        <r>
          <rPr>
            <b/>
            <sz val="12"/>
            <rFont val="Tahoma"/>
            <family val="2"/>
          </rPr>
          <t xml:space="preserve">
§56-5-2940
</t>
        </r>
        <r>
          <rPr>
            <sz val="12"/>
            <rFont val="Tahoma"/>
            <family val="2"/>
          </rPr>
          <t xml:space="preserve">$100.00 Pullout to DPS
$200.00 Pullout to SLED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A26" authorId="0">
      <text>
        <r>
          <rPr>
            <b/>
            <sz val="12"/>
            <color indexed="10"/>
            <rFont val="Tahoma"/>
            <family val="2"/>
          </rPr>
          <t>PP 9 &amp; 10 Section 1 &amp; 2</t>
        </r>
        <r>
          <rPr>
            <b/>
            <sz val="12"/>
            <rFont val="Tahoma"/>
            <family val="2"/>
          </rPr>
          <t xml:space="preserve">
§56-5-2940
</t>
        </r>
        <r>
          <rPr>
            <sz val="12"/>
            <rFont val="Tahoma"/>
            <family val="2"/>
          </rPr>
          <t xml:space="preserve">$100.00 Pullout to DPS
$200.00 Pullout to SLED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A29" authorId="0">
      <text>
        <r>
          <rPr>
            <b/>
            <sz val="12"/>
            <color indexed="10"/>
            <rFont val="Tahoma"/>
            <family val="2"/>
          </rPr>
          <t>PP 10 Section 3</t>
        </r>
        <r>
          <rPr>
            <b/>
            <sz val="12"/>
            <rFont val="Tahoma"/>
            <family val="2"/>
          </rPr>
          <t xml:space="preserve"> 
§56-5-2945 (c)
</t>
        </r>
        <r>
          <rPr>
            <sz val="12"/>
            <rFont val="Tahoma"/>
            <family val="2"/>
          </rPr>
          <t xml:space="preserve">$100.00 to DPS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O29" authorId="0">
      <text>
        <r>
          <rPr>
            <b/>
            <sz val="12"/>
            <color indexed="10"/>
            <rFont val="Tahoma"/>
            <family val="2"/>
          </rPr>
          <t>PP 9 Section 7</t>
        </r>
        <r>
          <rPr>
            <b/>
            <sz val="12"/>
            <rFont val="Tahoma"/>
            <family val="2"/>
          </rPr>
          <t xml:space="preserve">
§ 56-5-2942
</t>
        </r>
        <r>
          <rPr>
            <sz val="12"/>
            <rFont val="Tahoma"/>
            <family val="2"/>
          </rPr>
          <t>$40.00 Per Vehicle owned Vehicle Assessment</t>
        </r>
      </text>
    </comment>
    <comment ref="A12" authorId="0">
      <text>
        <r>
          <rPr>
            <b/>
            <sz val="12"/>
            <color indexed="10"/>
            <rFont val="Tahoma"/>
            <family val="2"/>
          </rPr>
          <t>PP 11 Section 8</t>
        </r>
        <r>
          <rPr>
            <b/>
            <sz val="12"/>
            <rFont val="Tahoma"/>
            <family val="2"/>
          </rPr>
          <t xml:space="preserve">
§50-9-910 &amp; §50-9-920
</t>
        </r>
        <r>
          <rPr>
            <sz val="12"/>
            <rFont val="Tahoma"/>
            <family val="2"/>
          </rPr>
          <t xml:space="preserve">All Fines &amp; Forfeitures Chapter 1-16 go Department of Natural Resources
</t>
        </r>
        <r>
          <rPr>
            <sz val="12"/>
            <color indexed="10"/>
            <rFont val="Tahoma"/>
            <family val="2"/>
          </rPr>
          <t>Note:  Fines for "Other Sections of Law now go to wildlife"</t>
        </r>
      </text>
    </comment>
    <comment ref="A13" authorId="0">
      <text>
        <r>
          <rPr>
            <b/>
            <sz val="12"/>
            <color indexed="10"/>
            <rFont val="Tahoma"/>
            <family val="2"/>
          </rPr>
          <t>PP 12 Section 8</t>
        </r>
        <r>
          <rPr>
            <b/>
            <sz val="12"/>
            <rFont val="Tahoma"/>
            <family val="2"/>
          </rPr>
          <t xml:space="preserve">
§50-21-160 Provides that 
</t>
        </r>
        <r>
          <rPr>
            <sz val="12"/>
            <rFont val="Tahoma"/>
            <family val="2"/>
          </rPr>
          <t>75% of fine goes to Department of Natural Resources 
25% of fine goes to County</t>
        </r>
      </text>
    </comment>
    <comment ref="C2" authorId="0">
      <text>
        <r>
          <rPr>
            <b/>
            <sz val="12"/>
            <color indexed="10"/>
            <rFont val="Tahoma"/>
            <family val="2"/>
          </rPr>
          <t>PP 5 Section 1</t>
        </r>
        <r>
          <rPr>
            <b/>
            <sz val="12"/>
            <rFont val="Tahoma"/>
            <family val="2"/>
          </rPr>
          <t xml:space="preserve">
§14-1-205
56% To County</t>
        </r>
      </text>
    </comment>
    <comment ref="D2" authorId="0">
      <text>
        <r>
          <rPr>
            <b/>
            <sz val="12"/>
            <color indexed="10"/>
            <rFont val="Tahoma"/>
            <family val="2"/>
          </rPr>
          <t>PP 5 Section 1</t>
        </r>
        <r>
          <rPr>
            <b/>
            <sz val="12"/>
            <rFont val="Tahoma"/>
            <family val="2"/>
          </rPr>
          <t xml:space="preserve">
§14-1-205
56% To County</t>
        </r>
      </text>
    </comment>
    <comment ref="H2" authorId="0">
      <text>
        <r>
          <rPr>
            <b/>
            <sz val="12"/>
            <color indexed="10"/>
            <rFont val="Tahoma"/>
            <family val="2"/>
          </rPr>
          <t>PP 5 Section 2</t>
        </r>
        <r>
          <rPr>
            <b/>
            <sz val="12"/>
            <rFont val="Tahoma"/>
            <family val="2"/>
          </rPr>
          <t xml:space="preserve">
§14-1-206 &amp; 35.11 Temporary Provisions
64.65% To State</t>
        </r>
      </text>
    </comment>
    <comment ref="I2" authorId="0">
      <text>
        <r>
          <rPr>
            <b/>
            <sz val="12"/>
            <color indexed="10"/>
            <rFont val="Tahoma"/>
            <family val="2"/>
          </rPr>
          <t>PP 5 Section 2</t>
        </r>
        <r>
          <rPr>
            <b/>
            <sz val="12"/>
            <rFont val="Tahoma"/>
            <family val="2"/>
          </rPr>
          <t xml:space="preserve">
§14-1-206 &amp; 35.11 Temporary Provisions
35.35% To Victim F</t>
        </r>
        <r>
          <rPr>
            <b/>
            <sz val="8"/>
            <rFont val="Tahoma"/>
            <family val="0"/>
          </rPr>
          <t>und</t>
        </r>
      </text>
    </comment>
    <comment ref="A5" authorId="0">
      <text>
        <r>
          <rPr>
            <b/>
            <sz val="12"/>
            <color indexed="10"/>
            <rFont val="Tahoma"/>
            <family val="2"/>
          </rPr>
          <t>PP 11 Section 6</t>
        </r>
        <r>
          <rPr>
            <b/>
            <sz val="12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12"/>
            <color indexed="10"/>
            <rFont val="Tahoma"/>
            <family val="2"/>
          </rPr>
          <t>PP 11 Section 7</t>
        </r>
        <r>
          <rPr>
            <b/>
            <sz val="12"/>
            <rFont val="Tahoma"/>
            <family val="2"/>
          </rPr>
          <t xml:space="preserve">
§47-1-160
Fine split </t>
        </r>
        <r>
          <rPr>
            <b/>
            <sz val="12"/>
            <color indexed="10"/>
            <rFont val="Tahoma"/>
            <family val="2"/>
          </rPr>
          <t>Only when Organization Materially Involved</t>
        </r>
        <r>
          <rPr>
            <b/>
            <sz val="12"/>
            <rFont val="Tahoma"/>
            <family val="2"/>
          </rPr>
          <t xml:space="preserve">
50% to County 
50% Nonprofit Humane Organization</t>
        </r>
      </text>
    </comment>
    <comment ref="A7" authorId="0">
      <text>
        <r>
          <rPr>
            <b/>
            <sz val="12"/>
            <color indexed="10"/>
            <rFont val="Tahoma"/>
            <family val="2"/>
          </rPr>
          <t>PP 13 Section C 1</t>
        </r>
        <r>
          <rPr>
            <b/>
            <sz val="12"/>
            <rFont val="Tahoma"/>
            <family val="2"/>
          </rPr>
          <t xml:space="preserve">
§34-11-70(b) &amp; §34-11-90 (C) &amp; (d)
UP to $41.00 Administrative Court Cost</t>
        </r>
      </text>
    </comment>
    <comment ref="A31" authorId="0">
      <text>
        <r>
          <rPr>
            <b/>
            <sz val="12"/>
            <color indexed="10"/>
            <rFont val="Tahoma"/>
            <family val="2"/>
          </rPr>
          <t>PP 12 Section 9</t>
        </r>
        <r>
          <rPr>
            <b/>
            <sz val="12"/>
            <rFont val="Tahoma"/>
            <family val="2"/>
          </rPr>
          <t xml:space="preserve">
§56-5-4160
</t>
        </r>
        <r>
          <rPr>
            <sz val="12"/>
            <rFont val="Tahoma"/>
            <family val="2"/>
          </rPr>
          <t>All Fines set by §56-5-4130 &amp; §56-5-4140 go to Size and Weight Revitalization Program Fund</t>
        </r>
      </text>
    </comment>
    <comment ref="A50" authorId="0">
      <text>
        <r>
          <rPr>
            <b/>
            <sz val="12"/>
            <color indexed="10"/>
            <rFont val="Tahoma"/>
            <family val="2"/>
          </rPr>
          <t>PP 14 Section 2</t>
        </r>
        <r>
          <rPr>
            <b/>
            <sz val="12"/>
            <rFont val="Tahoma"/>
            <family val="2"/>
          </rPr>
          <t xml:space="preserve">
§17-3-30</t>
        </r>
      </text>
    </comment>
    <comment ref="A54" authorId="0">
      <text>
        <r>
          <rPr>
            <b/>
            <sz val="12"/>
            <color indexed="10"/>
            <rFont val="Tahoma"/>
            <family val="2"/>
          </rPr>
          <t>PP 14 Section 4</t>
        </r>
      </text>
    </comment>
    <comment ref="A52" authorId="0">
      <text>
        <r>
          <rPr>
            <b/>
            <sz val="12"/>
            <color indexed="10"/>
            <rFont val="Tahoma"/>
            <family val="2"/>
          </rPr>
          <t>PP 14 Section 3</t>
        </r>
        <r>
          <rPr>
            <b/>
            <sz val="12"/>
            <rFont val="Tahoma"/>
            <family val="2"/>
          </rPr>
          <t xml:space="preserve">
§24-21-80 &amp; 90</t>
        </r>
      </text>
    </comment>
    <comment ref="A56" authorId="0">
      <text>
        <r>
          <rPr>
            <b/>
            <sz val="12"/>
            <color indexed="10"/>
            <rFont val="Tahoma"/>
            <family val="2"/>
          </rPr>
          <t>PP 15 Section 5</t>
        </r>
        <r>
          <rPr>
            <b/>
            <sz val="12"/>
            <rFont val="Tahoma"/>
            <family val="2"/>
          </rPr>
          <t xml:space="preserve">
§14-17-725 &amp;
§ 24-21-491</t>
        </r>
      </text>
    </comment>
    <comment ref="A59" authorId="0">
      <text>
        <r>
          <rPr>
            <b/>
            <sz val="12"/>
            <color indexed="10"/>
            <rFont val="Tahoma"/>
            <family val="2"/>
          </rPr>
          <t>PP 15 Section 6</t>
        </r>
        <r>
          <rPr>
            <b/>
            <sz val="12"/>
            <rFont val="Tahoma"/>
            <family val="2"/>
          </rPr>
          <t xml:space="preserve">
§15-59-40 through 15-59-80</t>
        </r>
      </text>
    </comment>
    <comment ref="A10" authorId="1">
      <text>
        <r>
          <rPr>
            <b/>
            <sz val="12"/>
            <color indexed="10"/>
            <rFont val="Tahoma"/>
            <family val="2"/>
          </rPr>
          <t>PP 8 Section 8</t>
        </r>
        <r>
          <rPr>
            <b/>
            <sz val="12"/>
            <rFont val="Tahoma"/>
            <family val="2"/>
          </rPr>
          <t xml:space="preserve">
33.7 Temporary Proviso Part 1B
</t>
        </r>
        <r>
          <rPr>
            <sz val="12"/>
            <rFont val="Tahoma"/>
            <family val="2"/>
          </rPr>
          <t>$100.00 Additional Assessment</t>
        </r>
      </text>
    </comment>
    <comment ref="A47" authorId="1">
      <text>
        <r>
          <rPr>
            <b/>
            <sz val="12"/>
            <color indexed="10"/>
            <rFont val="Tahoma"/>
            <family val="2"/>
          </rPr>
          <t>PP 22 Section 6</t>
        </r>
        <r>
          <rPr>
            <b/>
            <sz val="12"/>
            <rFont val="Tahoma"/>
            <family val="2"/>
          </rPr>
          <t xml:space="preserve">
§20-7-1440</t>
        </r>
        <r>
          <rPr>
            <sz val="12"/>
            <rFont val="Tahoma"/>
            <family val="2"/>
          </rPr>
          <t xml:space="preserve">
Spousal &amp; Alimony &amp; Child Support </t>
        </r>
      </text>
    </comment>
    <comment ref="F51" authorId="1">
      <text>
        <r>
          <rPr>
            <sz val="12"/>
            <rFont val="Tahoma"/>
            <family val="2"/>
          </rPr>
          <t>100% to Public Defender Corporation</t>
        </r>
      </text>
    </comment>
    <comment ref="G51" authorId="1">
      <text>
        <r>
          <rPr>
            <sz val="12"/>
            <color indexed="10"/>
            <rFont val="Tahoma"/>
            <family val="2"/>
          </rPr>
          <t>If no Public Defender Corporation</t>
        </r>
        <r>
          <rPr>
            <sz val="12"/>
            <rFont val="Tahoma"/>
            <family val="2"/>
          </rPr>
          <t xml:space="preserve">
100% to Commission on Indigent Defense</t>
        </r>
      </text>
    </comment>
    <comment ref="F53" authorId="1">
      <text>
        <r>
          <rPr>
            <sz val="12"/>
            <rFont val="Tahoma"/>
            <family val="2"/>
          </rPr>
          <t>100% to Probation Officer</t>
        </r>
      </text>
    </comment>
    <comment ref="G53" authorId="1">
      <text>
        <r>
          <rPr>
            <sz val="12"/>
            <color indexed="10"/>
            <rFont val="Tahoma"/>
            <family val="2"/>
          </rPr>
          <t>If Officer is Unknown forward  to</t>
        </r>
        <r>
          <rPr>
            <sz val="12"/>
            <rFont val="Tahoma"/>
            <family val="2"/>
          </rPr>
          <t>: Probation Parole and Pardon Services</t>
        </r>
      </text>
    </comment>
    <comment ref="F55" authorId="1">
      <text>
        <r>
          <rPr>
            <sz val="12"/>
            <rFont val="Tahoma"/>
            <family val="2"/>
          </rPr>
          <t>100% to Alcohol and Drug Abuse Program</t>
        </r>
      </text>
    </comment>
    <comment ref="G55" authorId="1">
      <text>
        <r>
          <rPr>
            <sz val="12"/>
            <rFont val="Tahoma"/>
            <family val="2"/>
          </rPr>
          <t>100% to County Treasurer to be transmitted to Commission on Alcohol and Drug Abuse</t>
        </r>
      </text>
    </comment>
    <comment ref="A34" authorId="1">
      <text>
        <r>
          <rPr>
            <b/>
            <sz val="12"/>
            <color indexed="10"/>
            <rFont val="Tahoma"/>
            <family val="2"/>
          </rPr>
          <t>PP 11 Section 4(a)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36" authorId="1">
      <text>
        <r>
          <rPr>
            <b/>
            <sz val="12"/>
            <color indexed="10"/>
            <rFont val="Tahoma"/>
            <family val="2"/>
          </rPr>
          <t>PP 11 Section 5a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62" authorId="1">
      <text>
        <r>
          <rPr>
            <b/>
            <sz val="12"/>
            <color indexed="10"/>
            <rFont val="Tahoma"/>
            <family val="2"/>
          </rPr>
          <t>PP 15 Section 8</t>
        </r>
        <r>
          <rPr>
            <b/>
            <sz val="12"/>
            <rFont val="Tahoma"/>
            <family val="2"/>
          </rPr>
          <t xml:space="preserve">
§8-21-310(21)
</t>
        </r>
        <r>
          <rPr>
            <sz val="12"/>
            <rFont val="Tahoma"/>
            <family val="2"/>
          </rPr>
          <t>$35.00 processing of each order</t>
        </r>
      </text>
    </comment>
    <comment ref="A66" authorId="1">
      <text>
        <r>
          <rPr>
            <b/>
            <sz val="12"/>
            <color indexed="10"/>
            <rFont val="Tahoma"/>
            <family val="2"/>
          </rPr>
          <t>PP 17 Section 9a</t>
        </r>
        <r>
          <rPr>
            <b/>
            <sz val="12"/>
            <rFont val="Tahoma"/>
            <family val="2"/>
          </rPr>
          <t xml:space="preserve">
Section 35.13 Temporary Provisos
</t>
        </r>
        <r>
          <rPr>
            <b/>
            <sz val="12"/>
            <color indexed="10"/>
            <rFont val="Tahoma"/>
            <family val="2"/>
          </rPr>
          <t>First $500.00 Collected</t>
        </r>
        <r>
          <rPr>
            <b/>
            <sz val="12"/>
            <rFont val="Tahoma"/>
            <family val="2"/>
          </rPr>
          <t xml:space="preserve">  if individual is placed on probation and was defended by Public Defender goes to Office of Indigent Defense
</t>
        </r>
        <r>
          <rPr>
            <b/>
            <sz val="12"/>
            <color indexed="10"/>
            <rFont val="Tahoma"/>
            <family val="2"/>
          </rPr>
          <t>However in those counties which contract with appointed counsel for the defense of indigent other than the public defender, one-half of the fee collected may be remitted by the clerk of court to the county which contracts for payment for these services</t>
        </r>
      </text>
    </comment>
    <comment ref="F67" authorId="1">
      <text>
        <r>
          <rPr>
            <sz val="12"/>
            <rFont val="Tahoma"/>
            <family val="2"/>
          </rPr>
          <t>To Office of Indigent Defense</t>
        </r>
      </text>
    </comment>
    <comment ref="F65" authorId="1">
      <text>
        <r>
          <rPr>
            <sz val="12"/>
            <rFont val="Tahoma"/>
            <family val="2"/>
          </rPr>
          <t>To Office of Indigent Defense</t>
        </r>
      </text>
    </comment>
    <comment ref="F63" authorId="1">
      <text>
        <r>
          <rPr>
            <sz val="12"/>
            <rFont val="Tahoma"/>
            <family val="2"/>
          </rPr>
          <t>To County</t>
        </r>
      </text>
    </comment>
    <comment ref="F61" authorId="1">
      <text>
        <r>
          <rPr>
            <sz val="12"/>
            <rFont val="Tahoma"/>
            <family val="2"/>
          </rPr>
          <t>To Clerk of Court</t>
        </r>
      </text>
    </comment>
    <comment ref="K2" authorId="1">
      <text>
        <r>
          <rPr>
            <b/>
            <sz val="12"/>
            <color indexed="10"/>
            <rFont val="Tahoma"/>
            <family val="2"/>
          </rPr>
          <t xml:space="preserve">PP 7 Section 4
</t>
        </r>
        <r>
          <rPr>
            <b/>
            <sz val="12"/>
            <rFont val="Tahoma"/>
            <family val="2"/>
          </rPr>
          <t>Section 73.3 Part 1B
Temporary Provisions</t>
        </r>
      </text>
    </comment>
    <comment ref="F21" authorId="1">
      <text>
        <r>
          <rPr>
            <b/>
            <sz val="12"/>
            <color indexed="10"/>
            <rFont val="Tahoma"/>
            <family val="2"/>
          </rPr>
          <t>PP 9 Section 1</t>
        </r>
        <r>
          <rPr>
            <b/>
            <sz val="12"/>
            <rFont val="Tahoma"/>
            <family val="2"/>
          </rPr>
          <t xml:space="preserve">
§56-5-2945
</t>
        </r>
        <r>
          <rPr>
            <sz val="12"/>
            <rFont val="Tahoma"/>
            <family val="2"/>
          </rPr>
          <t xml:space="preserve">$100.00 </t>
        </r>
        <r>
          <rPr>
            <sz val="12"/>
            <color indexed="10"/>
            <rFont val="Tahoma"/>
            <family val="2"/>
          </rPr>
          <t>of fine</t>
        </r>
        <r>
          <rPr>
            <sz val="12"/>
            <rFont val="Tahoma"/>
            <family val="2"/>
          </rPr>
          <t xml:space="preserve"> to Department of Public Safety for Highway Patrol</t>
        </r>
      </text>
    </comment>
    <comment ref="F22" authorId="1">
      <text>
        <r>
          <rPr>
            <b/>
            <sz val="12"/>
            <color indexed="10"/>
            <rFont val="Tahoma"/>
            <family val="2"/>
          </rPr>
          <t>PP 9 Section 1</t>
        </r>
        <r>
          <rPr>
            <b/>
            <sz val="12"/>
            <rFont val="Tahoma"/>
            <family val="2"/>
          </rPr>
          <t xml:space="preserve">
§56-5-2945
</t>
        </r>
        <r>
          <rPr>
            <sz val="12"/>
            <rFont val="Tahoma"/>
            <family val="2"/>
          </rPr>
          <t xml:space="preserve">$100.00 of </t>
        </r>
        <r>
          <rPr>
            <sz val="12"/>
            <color indexed="10"/>
            <rFont val="Tahoma"/>
            <family val="2"/>
          </rPr>
          <t>fine to</t>
        </r>
        <r>
          <rPr>
            <sz val="12"/>
            <rFont val="Tahoma"/>
            <family val="2"/>
          </rPr>
          <t xml:space="preserve"> Department of Public Safety for Highway Patrol</t>
        </r>
      </text>
    </comment>
    <comment ref="M2" authorId="1">
      <text>
        <r>
          <rPr>
            <b/>
            <sz val="12"/>
            <color indexed="10"/>
            <rFont val="Tahoma"/>
            <family val="2"/>
          </rPr>
          <t>PP 8 Section 6</t>
        </r>
        <r>
          <rPr>
            <b/>
            <sz val="12"/>
            <rFont val="Tahoma"/>
            <family val="2"/>
          </rPr>
          <t xml:space="preserve">
§56-5-295(B)</t>
        </r>
      </text>
    </comment>
    <comment ref="J2" authorId="1">
      <text>
        <r>
          <rPr>
            <b/>
            <sz val="12"/>
            <color indexed="10"/>
            <rFont val="Tahoma"/>
            <family val="2"/>
          </rPr>
          <t>PP 6 section 3</t>
        </r>
        <r>
          <rPr>
            <b/>
            <sz val="12"/>
            <rFont val="Tahoma"/>
            <family val="2"/>
          </rPr>
          <t xml:space="preserve">
§14-1-211</t>
        </r>
      </text>
    </comment>
    <comment ref="L2" authorId="1">
      <text>
        <r>
          <rPr>
            <b/>
            <sz val="12"/>
            <color indexed="10"/>
            <rFont val="Tahoma"/>
            <family val="2"/>
          </rPr>
          <t>PP 9 section 10</t>
        </r>
        <r>
          <rPr>
            <b/>
            <sz val="12"/>
            <rFont val="Tahoma"/>
            <family val="2"/>
          </rPr>
          <t xml:space="preserve">
§14-1-209(A)</t>
        </r>
      </text>
    </comment>
    <comment ref="A60" authorId="1">
      <text>
        <r>
          <rPr>
            <b/>
            <sz val="12"/>
            <color indexed="10"/>
            <rFont val="Tahoma"/>
            <family val="2"/>
          </rPr>
          <t>PP 15 Section 7</t>
        </r>
        <r>
          <rPr>
            <b/>
            <sz val="12"/>
            <rFont val="Tahoma"/>
            <family val="2"/>
          </rPr>
          <t xml:space="preserve">
§38-53-100(d)
§38-53-100(c)</t>
        </r>
      </text>
    </comment>
    <comment ref="A70" authorId="1">
      <text>
        <r>
          <rPr>
            <b/>
            <sz val="12"/>
            <color indexed="10"/>
            <rFont val="Tahoma"/>
            <family val="2"/>
          </rPr>
          <t>PP 21 Section 3
§15-35-900
56% County
44% State
Section 73.13 Temporary Provisions
$50.00 to State</t>
        </r>
      </text>
    </comment>
    <comment ref="A27" authorId="0">
      <text>
        <r>
          <rPr>
            <b/>
            <sz val="12"/>
            <rFont val="Tahoma"/>
            <family val="2"/>
          </rPr>
          <t>§56-5-2940</t>
        </r>
      </text>
    </comment>
    <comment ref="A28" authorId="0">
      <text>
        <r>
          <rPr>
            <b/>
            <sz val="12"/>
            <rFont val="Tahoma"/>
            <family val="2"/>
          </rPr>
          <t>§56-5-2933</t>
        </r>
      </text>
    </comment>
    <comment ref="A74" authorId="1">
      <text>
        <r>
          <rPr>
            <b/>
            <sz val="12"/>
            <color indexed="10"/>
            <rFont val="Tahoma"/>
            <family val="2"/>
          </rPr>
          <t>PP 23 Secton VI</t>
        </r>
      </text>
    </comment>
    <comment ref="G9" authorId="0">
      <text>
        <r>
          <rPr>
            <b/>
            <sz val="12"/>
            <color indexed="10"/>
            <rFont val="Tahoma"/>
            <family val="2"/>
          </rPr>
          <t>PP 13 Section 11</t>
        </r>
        <r>
          <rPr>
            <b/>
            <sz val="12"/>
            <rFont val="Tahoma"/>
            <family val="2"/>
          </rPr>
          <t xml:space="preserve">
§44-32-120 
</t>
        </r>
        <r>
          <rPr>
            <sz val="12"/>
            <rFont val="Tahoma"/>
            <family val="2"/>
          </rPr>
          <t>Total Fine To Department of Health &amp; Environmental Control</t>
        </r>
      </text>
    </comment>
    <comment ref="N2" authorId="1">
      <text>
        <r>
          <rPr>
            <b/>
            <sz val="12"/>
            <color indexed="10"/>
            <rFont val="Tahoma"/>
            <family val="2"/>
          </rPr>
          <t>PP 7 Section 5</t>
        </r>
        <r>
          <rPr>
            <b/>
            <sz val="12"/>
            <rFont val="Tahoma"/>
            <family val="2"/>
          </rPr>
          <t xml:space="preserve">
§14-1-211(A)(2)
$100.00 to MUSC Spinal Cord Research</t>
        </r>
      </text>
    </comment>
    <comment ref="O2" authorId="1">
      <text>
        <r>
          <rPr>
            <b/>
            <sz val="12"/>
            <color indexed="10"/>
            <rFont val="Tahoma"/>
            <family val="2"/>
          </rPr>
          <t>PP 8 Section 7</t>
        </r>
        <r>
          <rPr>
            <b/>
            <sz val="12"/>
            <rFont val="Tahoma"/>
            <family val="2"/>
          </rPr>
          <t xml:space="preserve">
Section 33.7 Part 1B Temporary Provisos
$40.00 Per Vehicle owned Vehicle Assessment</t>
        </r>
      </text>
    </comment>
    <comment ref="P2" authorId="1">
      <text>
        <r>
          <rPr>
            <b/>
            <sz val="12"/>
            <color indexed="10"/>
            <rFont val="Tahoma"/>
            <family val="2"/>
          </rPr>
          <t xml:space="preserve">PP 8 Section 8
</t>
        </r>
        <r>
          <rPr>
            <b/>
            <sz val="12"/>
            <rFont val="Tahoma"/>
            <family val="2"/>
          </rPr>
          <t xml:space="preserve">Section 33.7 Part 1B Temporary Provisos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b/>
            <sz val="12"/>
            <color indexed="10"/>
            <rFont val="Tahoma"/>
            <family val="2"/>
          </rPr>
          <t xml:space="preserve">PP 13 Section C 1 </t>
        </r>
        <r>
          <rPr>
            <sz val="12"/>
            <rFont val="Tahoma"/>
            <family val="2"/>
          </rPr>
          <t>Administrative Court Cost Fradulent Check</t>
        </r>
      </text>
    </comment>
    <comment ref="R2" authorId="1">
      <text>
        <r>
          <rPr>
            <b/>
            <sz val="12"/>
            <color indexed="10"/>
            <rFont val="Tahoma"/>
            <family val="2"/>
          </rPr>
          <t>PP 8 Section 9</t>
        </r>
        <r>
          <rPr>
            <sz val="12"/>
            <rFont val="Tahoma"/>
            <family val="2"/>
          </rPr>
          <t xml:space="preserve">
Boating under Influence $50.00 Fee to SLED</t>
        </r>
      </text>
    </comment>
    <comment ref="A9" authorId="1">
      <text>
        <r>
          <rPr>
            <b/>
            <sz val="12"/>
            <color indexed="10"/>
            <rFont val="Tahoma"/>
            <family val="2"/>
          </rPr>
          <t>PP 13 Section 11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§44-34-100(G)
</t>
        </r>
        <r>
          <rPr>
            <sz val="12"/>
            <rFont val="Tahoma"/>
            <family val="2"/>
          </rPr>
          <t>Department of Health and Enveronmental Control 100% of Fine</t>
        </r>
      </text>
    </comment>
    <comment ref="A30" authorId="1">
      <text>
        <r>
          <rPr>
            <b/>
            <sz val="12"/>
            <color indexed="10"/>
            <rFont val="Tahoma"/>
            <family val="2"/>
          </rPr>
          <t xml:space="preserve">PP 10 Section 4 </t>
        </r>
        <r>
          <rPr>
            <b/>
            <sz val="12"/>
            <rFont val="Tahoma"/>
            <family val="2"/>
          </rPr>
          <t xml:space="preserve">
§56-5-2945 (c)
</t>
        </r>
        <r>
          <rPr>
            <sz val="12"/>
            <rFont val="Tahoma"/>
            <family val="2"/>
          </rPr>
          <t xml:space="preserve">$100.00 to DPS
</t>
        </r>
        <r>
          <rPr>
            <sz val="12"/>
            <color indexed="10"/>
            <rFont val="Tahoma"/>
            <family val="2"/>
          </rPr>
          <t>This Money comes out of Fine</t>
        </r>
      </text>
    </comment>
  </commentList>
</comments>
</file>

<file path=xl/comments2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sz val="12"/>
            <rFont val="Tahoma"/>
            <family val="2"/>
          </rPr>
          <t>Fine 100% to Insurance Fraud Division</t>
        </r>
      </text>
    </comment>
    <comment ref="G6" authorId="0">
      <text>
        <r>
          <rPr>
            <sz val="12"/>
            <rFont val="Tahoma"/>
            <family val="2"/>
          </rPr>
          <t>Fine Split 50% Humane Society the other 50% County</t>
        </r>
      </text>
    </comment>
    <comment ref="E11" authorId="0">
      <text>
        <r>
          <rPr>
            <sz val="12"/>
            <rFont val="Tahoma"/>
            <family val="2"/>
          </rPr>
          <t>Total Fines to Wildlife Department</t>
        </r>
      </text>
    </comment>
    <comment ref="E12" authorId="0">
      <text>
        <r>
          <rPr>
            <sz val="12"/>
            <rFont val="Tahoma"/>
            <family val="2"/>
          </rPr>
          <t>75% of fine to Department of Natural Resources</t>
        </r>
      </text>
    </comment>
    <comment ref="C12" authorId="0">
      <text>
        <r>
          <rPr>
            <sz val="12"/>
            <rFont val="Tahoma"/>
            <family val="2"/>
          </rPr>
          <t>25% fine to county</t>
        </r>
      </text>
    </comment>
    <comment ref="C13" authorId="0">
      <text>
        <r>
          <rPr>
            <sz val="12"/>
            <rFont val="Tahoma"/>
            <family val="2"/>
          </rPr>
          <t xml:space="preserve">25% fine to county  </t>
        </r>
      </text>
    </comment>
    <comment ref="C14" authorId="0">
      <text>
        <r>
          <rPr>
            <sz val="12"/>
            <rFont val="Tahoma"/>
            <family val="2"/>
          </rPr>
          <t xml:space="preserve">25% fine to County  </t>
        </r>
      </text>
    </comment>
    <comment ref="E13" authorId="0">
      <text>
        <r>
          <rPr>
            <sz val="12"/>
            <rFont val="Tahoma"/>
            <family val="2"/>
          </rPr>
          <t>75% of fine to Department of Natural Resources</t>
        </r>
      </text>
    </comment>
    <comment ref="E14" authorId="0">
      <text>
        <r>
          <rPr>
            <sz val="12"/>
            <rFont val="Tahoma"/>
            <family val="2"/>
          </rPr>
          <t xml:space="preserve">75% of fine to Department of Natural Resourcese </t>
        </r>
      </text>
    </comment>
    <comment ref="G8" authorId="0">
      <text>
        <r>
          <rPr>
            <b/>
            <sz val="12"/>
            <color indexed="10"/>
            <rFont val="Tahoma"/>
            <family val="2"/>
          </rPr>
          <t>PP 12 Section 8</t>
        </r>
        <r>
          <rPr>
            <b/>
            <sz val="12"/>
            <rFont val="Tahoma"/>
            <family val="2"/>
          </rPr>
          <t xml:space="preserve">
44-32-120 
</t>
        </r>
        <r>
          <rPr>
            <sz val="12"/>
            <rFont val="Tahoma"/>
            <family val="2"/>
          </rPr>
          <t>Total Fine To Department of Health &amp; Environmental Control</t>
        </r>
      </text>
    </comment>
    <comment ref="C29" authorId="0">
      <text>
        <r>
          <rPr>
            <sz val="12"/>
            <rFont val="Tahoma"/>
            <family val="2"/>
          </rPr>
          <t xml:space="preserve">50% To County </t>
        </r>
      </text>
    </comment>
    <comment ref="D29" authorId="0">
      <text>
        <r>
          <rPr>
            <sz val="12"/>
            <rFont val="Tahoma"/>
            <family val="2"/>
          </rPr>
          <t xml:space="preserve">25% To State </t>
        </r>
      </text>
    </comment>
    <comment ref="G29" authorId="0">
      <text>
        <r>
          <rPr>
            <sz val="12"/>
            <rFont val="Tahoma"/>
            <family val="2"/>
          </rPr>
          <t>25% To Solicitor's Office</t>
        </r>
      </text>
    </comment>
    <comment ref="G31" authorId="0">
      <text>
        <r>
          <rPr>
            <sz val="12"/>
            <rFont val="Tahoma"/>
            <family val="2"/>
          </rPr>
          <t>25% To Solicitor's Office</t>
        </r>
      </text>
    </comment>
    <comment ref="D31" authorId="0">
      <text>
        <r>
          <rPr>
            <sz val="12"/>
            <rFont val="Tahoma"/>
            <family val="2"/>
          </rPr>
          <t xml:space="preserve">25% To State </t>
        </r>
      </text>
    </comment>
    <comment ref="C31" authorId="0">
      <text>
        <r>
          <rPr>
            <sz val="12"/>
            <rFont val="Tahoma"/>
            <family val="2"/>
          </rPr>
          <t>25% To County</t>
        </r>
      </text>
    </comment>
    <comment ref="C30" authorId="0">
      <text>
        <r>
          <rPr>
            <sz val="12"/>
            <rFont val="Tahoma"/>
            <family val="2"/>
          </rPr>
          <t>2% of Handling Fee</t>
        </r>
      </text>
    </comment>
    <comment ref="D30" authorId="0">
      <text>
        <r>
          <rPr>
            <sz val="12"/>
            <rFont val="Tahoma"/>
            <family val="2"/>
          </rPr>
          <t>1% of Handling Fee</t>
        </r>
      </text>
    </comment>
    <comment ref="G30" authorId="0">
      <text>
        <r>
          <rPr>
            <sz val="12"/>
            <rFont val="Tahoma"/>
            <family val="2"/>
          </rPr>
          <t>1% of Handling Fee to Solicitors Office</t>
        </r>
      </text>
    </comment>
    <comment ref="C32" authorId="0">
      <text>
        <r>
          <rPr>
            <sz val="12"/>
            <rFont val="Tahoma"/>
            <family val="2"/>
          </rPr>
          <t>1% of Handling Fee</t>
        </r>
      </text>
    </comment>
    <comment ref="D32" authorId="0">
      <text>
        <r>
          <rPr>
            <sz val="12"/>
            <rFont val="Tahoma"/>
            <family val="2"/>
          </rPr>
          <t>1% of Handling Fee</t>
        </r>
      </text>
    </comment>
    <comment ref="G32" authorId="0">
      <text>
        <r>
          <rPr>
            <sz val="12"/>
            <rFont val="Tahoma"/>
            <family val="2"/>
          </rPr>
          <t>1% of Handling Fee Fee to Solicitors Office</t>
        </r>
      </text>
    </comment>
    <comment ref="A60" authorId="1">
      <text>
        <r>
          <rPr>
            <b/>
            <sz val="12"/>
            <color indexed="10"/>
            <rFont val="Tahoma"/>
            <family val="2"/>
          </rPr>
          <t>PP 15 Section 2</t>
        </r>
        <r>
          <rPr>
            <b/>
            <sz val="12"/>
            <rFont val="Tahoma"/>
            <family val="2"/>
          </rPr>
          <t xml:space="preserve">
§17-3-30 
$40.00 Per Application to Public Defender Corporation</t>
        </r>
      </text>
    </comment>
    <comment ref="A8" authorId="1">
      <text>
        <r>
          <rPr>
            <b/>
            <sz val="12"/>
            <color indexed="10"/>
            <rFont val="Tahoma"/>
            <family val="2"/>
          </rPr>
          <t xml:space="preserve">PP 12 Section 8
</t>
        </r>
        <r>
          <rPr>
            <b/>
            <sz val="12"/>
            <color indexed="8"/>
            <rFont val="Tahoma"/>
            <family val="2"/>
          </rPr>
          <t xml:space="preserve">58-23-590(E) 
</t>
        </r>
        <r>
          <rPr>
            <sz val="12"/>
            <color indexed="8"/>
            <rFont val="Tahoma"/>
            <family val="2"/>
          </rPr>
          <t>75% of Fine To Public Service Commission
25% to Town</t>
        </r>
      </text>
    </comment>
    <comment ref="A29" authorId="1">
      <text>
        <r>
          <rPr>
            <b/>
            <sz val="12"/>
            <color indexed="10"/>
            <rFont val="Tahoma"/>
            <family val="2"/>
          </rPr>
          <t>PP 10 Section 3</t>
        </r>
        <r>
          <rPr>
            <b/>
            <sz val="12"/>
            <rFont val="Tahoma"/>
            <family val="2"/>
          </rPr>
          <t xml:space="preserve">
§17-15-260
50% to County
</t>
        </r>
        <r>
          <rPr>
            <sz val="12"/>
            <rFont val="Tahoma"/>
            <family val="2"/>
          </rPr>
          <t>25% Solicitor's Office
25% to State</t>
        </r>
      </text>
    </comment>
    <comment ref="A31" authorId="1">
      <text>
        <r>
          <rPr>
            <b/>
            <sz val="12"/>
            <color indexed="10"/>
            <rFont val="Tahoma"/>
            <family val="2"/>
          </rPr>
          <t>PP 10 Section 3</t>
        </r>
        <r>
          <rPr>
            <b/>
            <sz val="12"/>
            <rFont val="Tahoma"/>
            <family val="2"/>
          </rPr>
          <t xml:space="preserve">
§17-15-260
</t>
        </r>
        <r>
          <rPr>
            <sz val="12"/>
            <rFont val="Tahoma"/>
            <family val="2"/>
          </rPr>
          <t>25% to County
25% Solicitor's Office
25% to State
25% to City</t>
        </r>
      </text>
    </comment>
    <comment ref="A34" authorId="1">
      <text>
        <r>
          <rPr>
            <b/>
            <sz val="12"/>
            <color indexed="10"/>
            <rFont val="Tahoma"/>
            <family val="2"/>
          </rPr>
          <t>PP 16 Section 1</t>
        </r>
        <r>
          <rPr>
            <b/>
            <sz val="12"/>
            <rFont val="Tahoma"/>
            <family val="2"/>
          </rPr>
          <t xml:space="preserve">
§8-21-1010 &amp; 1060
100% to County
</t>
        </r>
        <r>
          <rPr>
            <b/>
            <sz val="12"/>
            <color indexed="10"/>
            <rFont val="Tahoma"/>
            <family val="2"/>
          </rPr>
          <t>Section 72.100 Temporary Provisions
$25.00 Summons &amp; Complaints
$10.00 on All othe Civil Filings 
100% to State</t>
        </r>
      </text>
    </comment>
    <comment ref="F31" authorId="0">
      <text>
        <r>
          <rPr>
            <sz val="12"/>
            <rFont val="Tahoma"/>
            <family val="2"/>
          </rPr>
          <t>25% To City</t>
        </r>
      </text>
    </comment>
    <comment ref="F32" authorId="0">
      <text>
        <r>
          <rPr>
            <sz val="12"/>
            <rFont val="Tahoma"/>
            <family val="2"/>
          </rPr>
          <t>1% of Handling Fee to City</t>
        </r>
      </text>
    </comment>
    <comment ref="A13" authorId="0">
      <text>
        <r>
          <rPr>
            <b/>
            <sz val="12"/>
            <color indexed="10"/>
            <rFont val="Tahoma"/>
            <family val="2"/>
          </rPr>
          <t>PP 9 Section 9</t>
        </r>
        <r>
          <rPr>
            <b/>
            <sz val="12"/>
            <rFont val="Tahoma"/>
            <family val="2"/>
          </rPr>
          <t xml:space="preserve">
§50-21-114
</t>
        </r>
        <r>
          <rPr>
            <sz val="12"/>
            <rFont val="Tahoma"/>
            <family val="2"/>
          </rPr>
          <t>$50.00 to SLED</t>
        </r>
      </text>
    </comment>
    <comment ref="R13" authorId="0">
      <text>
        <r>
          <rPr>
            <sz val="12"/>
            <rFont val="Tahoma"/>
            <family val="2"/>
          </rPr>
          <t xml:space="preserve">$50.00 Fee to SLED
</t>
        </r>
      </text>
    </comment>
    <comment ref="A20" authorId="0">
      <text>
        <r>
          <rPr>
            <b/>
            <sz val="12"/>
            <color indexed="10"/>
            <rFont val="Tahoma"/>
            <family val="2"/>
          </rPr>
          <t>PP 9 Section 1</t>
        </r>
        <r>
          <rPr>
            <b/>
            <sz val="12"/>
            <rFont val="Tahoma"/>
            <family val="2"/>
          </rPr>
          <t xml:space="preserve">
§56-5-2940</t>
        </r>
      </text>
    </comment>
    <comment ref="A21" authorId="0">
      <text>
        <r>
          <rPr>
            <b/>
            <sz val="12"/>
            <color indexed="10"/>
            <rFont val="Tahoma"/>
            <family val="2"/>
          </rPr>
          <t>PP 9 Section 1</t>
        </r>
        <r>
          <rPr>
            <b/>
            <sz val="12"/>
            <rFont val="Tahoma"/>
            <family val="2"/>
          </rPr>
          <t xml:space="preserve">
§56-5-2933</t>
        </r>
      </text>
    </comment>
    <comment ref="N20" authorId="0">
      <text>
        <r>
          <rPr>
            <b/>
            <sz val="12"/>
            <color indexed="10"/>
            <rFont val="Tahoma"/>
            <family val="2"/>
          </rPr>
          <t>PP 7 Section 5</t>
        </r>
        <r>
          <rPr>
            <b/>
            <sz val="12"/>
            <rFont val="Tahoma"/>
            <family val="2"/>
          </rPr>
          <t xml:space="preserve">
§14-1-211(A)(2)
</t>
        </r>
        <r>
          <rPr>
            <sz val="12"/>
            <rFont val="Tahoma"/>
            <family val="2"/>
          </rPr>
          <t>$100.00 to MUSC spinal cord research</t>
        </r>
      </text>
    </comment>
    <comment ref="N21" authorId="0">
      <text>
        <r>
          <rPr>
            <b/>
            <sz val="12"/>
            <color indexed="10"/>
            <rFont val="Tahoma"/>
            <family val="2"/>
          </rPr>
          <t>PP 7 Section 5</t>
        </r>
        <r>
          <rPr>
            <b/>
            <sz val="12"/>
            <rFont val="Tahoma"/>
            <family val="2"/>
          </rPr>
          <t xml:space="preserve">
§14-1-211(A)(2)
</t>
        </r>
        <r>
          <rPr>
            <sz val="12"/>
            <rFont val="Tahoma"/>
            <family val="2"/>
          </rPr>
          <t>$100.00 to MUSC spinal cord research</t>
        </r>
      </text>
    </comment>
    <comment ref="A11" authorId="0">
      <text>
        <r>
          <rPr>
            <b/>
            <sz val="12"/>
            <color indexed="10"/>
            <rFont val="Tahoma"/>
            <family val="2"/>
          </rPr>
          <t>PP 11 Section 6</t>
        </r>
        <r>
          <rPr>
            <b/>
            <sz val="12"/>
            <rFont val="Tahoma"/>
            <family val="2"/>
          </rPr>
          <t xml:space="preserve">
§50-9-910 &amp; 50-9-920
</t>
        </r>
        <r>
          <rPr>
            <sz val="12"/>
            <rFont val="Tahoma"/>
            <family val="2"/>
          </rPr>
          <t xml:space="preserve">All Fines &amp; Forfeitures Chapter 1-16 go Department of Natural Resources 
</t>
        </r>
        <r>
          <rPr>
            <sz val="12"/>
            <color indexed="10"/>
            <rFont val="Tahoma"/>
            <family val="2"/>
          </rPr>
          <t>Note:  Fines for "Other Sections of Law now go to wildlife"</t>
        </r>
      </text>
    </comment>
    <comment ref="A12" authorId="0">
      <text>
        <r>
          <rPr>
            <b/>
            <sz val="12"/>
            <color indexed="10"/>
            <rFont val="Tahoma"/>
            <family val="2"/>
          </rPr>
          <t>PP 11 Section 6</t>
        </r>
        <r>
          <rPr>
            <b/>
            <sz val="12"/>
            <rFont val="Tahoma"/>
            <family val="2"/>
          </rPr>
          <t xml:space="preserve">
§50-21-160 Provides that 
75% of fine goes to Department of Natural Resources 
25% of fine goes to County</t>
        </r>
      </text>
    </comment>
    <comment ref="C2" authorId="0">
      <text>
        <r>
          <rPr>
            <b/>
            <sz val="12"/>
            <color indexed="10"/>
            <rFont val="Tahoma"/>
            <family val="2"/>
          </rPr>
          <t>PP 5 Section 1</t>
        </r>
        <r>
          <rPr>
            <b/>
            <sz val="12"/>
            <rFont val="Tahoma"/>
            <family val="2"/>
          </rPr>
          <t xml:space="preserve">
§14-1-205
</t>
        </r>
        <r>
          <rPr>
            <sz val="12"/>
            <rFont val="Tahoma"/>
            <family val="2"/>
          </rPr>
          <t>56% To County</t>
        </r>
      </text>
    </comment>
    <comment ref="H2" authorId="0">
      <text>
        <r>
          <rPr>
            <b/>
            <sz val="12"/>
            <color indexed="10"/>
            <rFont val="Tahoma"/>
            <family val="2"/>
          </rPr>
          <t>PP 8 Section 2</t>
        </r>
        <r>
          <rPr>
            <b/>
            <sz val="12"/>
            <rFont val="Tahoma"/>
            <family val="2"/>
          </rPr>
          <t xml:space="preserve">
§14-1-206 &amp; 35.11 Temporary Provisions
</t>
        </r>
        <r>
          <rPr>
            <sz val="12"/>
            <rFont val="Tahoma"/>
            <family val="2"/>
          </rPr>
          <t>88.84% To State</t>
        </r>
      </text>
    </comment>
    <comment ref="I2" authorId="0">
      <text>
        <r>
          <rPr>
            <b/>
            <sz val="12"/>
            <color indexed="10"/>
            <rFont val="Tahoma"/>
            <family val="2"/>
          </rPr>
          <t>PP 5 Section 2</t>
        </r>
        <r>
          <rPr>
            <b/>
            <sz val="12"/>
            <rFont val="Tahoma"/>
            <family val="2"/>
          </rPr>
          <t xml:space="preserve">
§14-1-206 &amp; 35.11 Temporary Provisions
</t>
        </r>
        <r>
          <rPr>
            <sz val="12"/>
            <rFont val="Tahoma"/>
            <family val="2"/>
          </rPr>
          <t>11.16% To Victim Fund</t>
        </r>
      </text>
    </comment>
    <comment ref="A5" authorId="0">
      <text>
        <r>
          <rPr>
            <b/>
            <sz val="12"/>
            <color indexed="10"/>
            <rFont val="Tahoma"/>
            <family val="2"/>
          </rPr>
          <t>PP 10 Section 4</t>
        </r>
        <r>
          <rPr>
            <b/>
            <sz val="12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12"/>
            <color indexed="10"/>
            <rFont val="Tahoma"/>
            <family val="2"/>
          </rPr>
          <t>PP 11 Section 5</t>
        </r>
        <r>
          <rPr>
            <b/>
            <sz val="12"/>
            <rFont val="Tahoma"/>
            <family val="2"/>
          </rPr>
          <t xml:space="preserve">
§47-1-160
Fine split </t>
        </r>
        <r>
          <rPr>
            <b/>
            <sz val="12"/>
            <color indexed="10"/>
            <rFont val="Tahoma"/>
            <family val="2"/>
          </rPr>
          <t>Only when Organization Materially Involved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50% to County 
50% Nonprofit Humane Organization</t>
        </r>
      </text>
    </comment>
    <comment ref="A7" authorId="0">
      <text>
        <r>
          <rPr>
            <b/>
            <sz val="12"/>
            <color indexed="10"/>
            <rFont val="Tahoma"/>
            <family val="2"/>
          </rPr>
          <t>PP 9 Section 10</t>
        </r>
        <r>
          <rPr>
            <b/>
            <sz val="12"/>
            <rFont val="Tahoma"/>
            <family val="2"/>
          </rPr>
          <t xml:space="preserve">
§34-11-70(b) &amp; §34-11-90 (C) &amp; (d)
UP to $41.00 Administrative Court Cost</t>
        </r>
      </text>
    </comment>
    <comment ref="A52" authorId="0">
      <text>
        <r>
          <rPr>
            <b/>
            <sz val="12"/>
            <color indexed="10"/>
            <rFont val="Tahoma"/>
            <family val="2"/>
          </rPr>
          <t>PP 16 Section 5</t>
        </r>
        <r>
          <rPr>
            <b/>
            <sz val="12"/>
            <rFont val="Tahoma"/>
            <family val="2"/>
          </rPr>
          <t xml:space="preserve">
§14-17-725 &amp; § 24-21-491</t>
        </r>
        <r>
          <rPr>
            <sz val="12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12"/>
            <color indexed="10"/>
            <rFont val="Tahoma"/>
            <family val="2"/>
          </rPr>
          <t>PP  8 Section 7</t>
        </r>
        <r>
          <rPr>
            <b/>
            <sz val="12"/>
            <rFont val="Tahoma"/>
            <family val="2"/>
          </rPr>
          <t xml:space="preserve">
33-7 Part 1B Temporary Proviso</t>
        </r>
      </text>
    </comment>
    <comment ref="A30" authorId="1">
      <text>
        <r>
          <rPr>
            <b/>
            <sz val="12"/>
            <color indexed="10"/>
            <rFont val="Tahoma"/>
            <family val="2"/>
          </rPr>
          <t>PP 10 Section 3a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32" authorId="1">
      <text>
        <r>
          <rPr>
            <b/>
            <sz val="12"/>
            <color indexed="10"/>
            <rFont val="Tahoma"/>
            <family val="2"/>
          </rPr>
          <t>PP 10 Section 3a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F61" authorId="1">
      <text>
        <r>
          <rPr>
            <b/>
            <sz val="12"/>
            <rFont val="Tahoma"/>
            <family val="2"/>
          </rPr>
          <t>To Office of Indigent Defense</t>
        </r>
        <r>
          <rPr>
            <sz val="12"/>
            <rFont val="Tahoma"/>
            <family val="2"/>
          </rPr>
          <t xml:space="preserve">
</t>
        </r>
      </text>
    </comment>
    <comment ref="P9" authorId="1">
      <text>
        <r>
          <rPr>
            <b/>
            <sz val="12"/>
            <rFont val="Tahoma"/>
            <family val="2"/>
          </rPr>
          <t>Prosecution Coordination Commission for drug treatment court</t>
        </r>
        <r>
          <rPr>
            <sz val="12"/>
            <rFont val="Tahoma"/>
            <family val="2"/>
          </rPr>
          <t xml:space="preserve">
</t>
        </r>
      </text>
    </comment>
    <comment ref="K2" authorId="1">
      <text>
        <r>
          <rPr>
            <b/>
            <sz val="12"/>
            <color indexed="10"/>
            <rFont val="Tahoma"/>
            <family val="2"/>
          </rPr>
          <t xml:space="preserve">PP 7 Section 4
</t>
        </r>
        <r>
          <rPr>
            <b/>
            <sz val="12"/>
            <rFont val="Tahoma"/>
            <family val="2"/>
          </rPr>
          <t>Section 73.3  Part 1BTemporary Provisions
$25.00 to State Treasurer</t>
        </r>
      </text>
    </comment>
    <comment ref="F20" authorId="1">
      <text>
        <r>
          <rPr>
            <b/>
            <sz val="12"/>
            <color indexed="10"/>
            <rFont val="Tahoma"/>
            <family val="2"/>
          </rPr>
          <t>PP 9 Section 1</t>
        </r>
        <r>
          <rPr>
            <b/>
            <sz val="12"/>
            <rFont val="Tahoma"/>
            <family val="2"/>
          </rPr>
          <t xml:space="preserve">
§56-5-2945
</t>
        </r>
        <r>
          <rPr>
            <sz val="12"/>
            <rFont val="Tahoma"/>
            <family val="2"/>
          </rPr>
          <t xml:space="preserve">$100.00 </t>
        </r>
        <r>
          <rPr>
            <sz val="12"/>
            <color indexed="10"/>
            <rFont val="Tahoma"/>
            <family val="2"/>
          </rPr>
          <t>of fine</t>
        </r>
        <r>
          <rPr>
            <sz val="12"/>
            <rFont val="Tahoma"/>
            <family val="2"/>
          </rPr>
          <t xml:space="preserve"> to Department of Public Safety for Highway Patrol</t>
        </r>
      </text>
    </comment>
    <comment ref="F21" authorId="1">
      <text>
        <r>
          <rPr>
            <b/>
            <sz val="12"/>
            <color indexed="10"/>
            <rFont val="Tahoma"/>
            <family val="2"/>
          </rPr>
          <t>PP 9 Section 1</t>
        </r>
        <r>
          <rPr>
            <b/>
            <sz val="12"/>
            <rFont val="Tahoma"/>
            <family val="2"/>
          </rPr>
          <t xml:space="preserve">
§56-5-2945
</t>
        </r>
        <r>
          <rPr>
            <sz val="12"/>
            <rFont val="Tahoma"/>
            <family val="2"/>
          </rPr>
          <t xml:space="preserve">$100.00 of </t>
        </r>
        <r>
          <rPr>
            <sz val="12"/>
            <color indexed="10"/>
            <rFont val="Tahoma"/>
            <family val="2"/>
          </rPr>
          <t>fine to</t>
        </r>
        <r>
          <rPr>
            <sz val="12"/>
            <rFont val="Tahoma"/>
            <family val="2"/>
          </rPr>
          <t xml:space="preserve"> Department of Public Safety for Highway Patrol</t>
        </r>
      </text>
    </comment>
    <comment ref="M2" authorId="1">
      <text>
        <r>
          <rPr>
            <b/>
            <sz val="12"/>
            <color indexed="10"/>
            <rFont val="Tahoma"/>
            <family val="2"/>
          </rPr>
          <t>PP 8 SECTION 6</t>
        </r>
        <r>
          <rPr>
            <b/>
            <sz val="12"/>
            <rFont val="Tahoma"/>
            <family val="2"/>
          </rPr>
          <t xml:space="preserve">
§56-5-295
</t>
        </r>
        <r>
          <rPr>
            <sz val="12"/>
            <rFont val="Tahoma"/>
            <family val="2"/>
          </rPr>
          <t>$12.00 ON ALL CONVICTIONS</t>
        </r>
      </text>
    </comment>
    <comment ref="A27" authorId="1">
      <text>
        <r>
          <rPr>
            <b/>
            <sz val="12"/>
            <color indexed="10"/>
            <rFont val="Tahoma"/>
            <family val="2"/>
          </rPr>
          <t>ASSESSMENTS ARE COLLECTED ON CITY  ORDINANCE VIOLATIONS AND ARE REMITTED TO THE STATE AND VICTIM FUND</t>
        </r>
      </text>
    </comment>
    <comment ref="A26" authorId="1">
      <text>
        <r>
          <rPr>
            <b/>
            <sz val="12"/>
            <color indexed="10"/>
            <rFont val="Tahoma"/>
            <family val="2"/>
          </rPr>
          <t>ASSESSMENTS ARE COLLECTED ON COUNTY ORDINANCE VIOLATIONS AND ARE REMITTED TO THE STATE AND VICTIM FUND</t>
        </r>
      </text>
    </comment>
    <comment ref="F24" authorId="1">
      <text>
        <r>
          <rPr>
            <sz val="12"/>
            <rFont val="Tahoma"/>
            <family val="2"/>
          </rPr>
          <t>100% of fine to State Transport Police</t>
        </r>
      </text>
    </comment>
    <comment ref="N2" authorId="1">
      <text>
        <r>
          <rPr>
            <b/>
            <sz val="12"/>
            <color indexed="10"/>
            <rFont val="Tahoma"/>
            <family val="2"/>
          </rPr>
          <t>PP 7 Section 5</t>
        </r>
        <r>
          <rPr>
            <b/>
            <sz val="12"/>
            <rFont val="Tahoma"/>
            <family val="2"/>
          </rPr>
          <t xml:space="preserve">
§14-1-211(A)(2)
</t>
        </r>
        <r>
          <rPr>
            <sz val="12"/>
            <rFont val="Tahoma"/>
            <family val="2"/>
          </rPr>
          <t>$100.00 to MUSC (Medical University of South Carolina)</t>
        </r>
      </text>
    </comment>
    <comment ref="O2" authorId="1">
      <text>
        <r>
          <rPr>
            <b/>
            <sz val="12"/>
            <color indexed="10"/>
            <rFont val="Tahoma"/>
            <family val="2"/>
          </rPr>
          <t>Not Applicable to Magistrate Court</t>
        </r>
        <r>
          <rPr>
            <sz val="12"/>
            <rFont val="Tahoma"/>
            <family val="2"/>
          </rPr>
          <t xml:space="preserve">
</t>
        </r>
      </text>
    </comment>
    <comment ref="P2" authorId="1">
      <text>
        <r>
          <rPr>
            <b/>
            <sz val="12"/>
            <color indexed="10"/>
            <rFont val="Tahoma"/>
            <family val="2"/>
          </rPr>
          <t xml:space="preserve">PP 8 section 7
</t>
        </r>
        <r>
          <rPr>
            <b/>
            <sz val="12"/>
            <rFont val="Tahoma"/>
            <family val="2"/>
          </rPr>
          <t xml:space="preserve">Section 33.7 Part 1B Temporary Provisos $100.00 </t>
        </r>
      </text>
    </comment>
    <comment ref="J2" authorId="1">
      <text>
        <r>
          <rPr>
            <b/>
            <sz val="12"/>
            <color indexed="10"/>
            <rFont val="Tahoma"/>
            <family val="2"/>
          </rPr>
          <t>PP 26 Section 3</t>
        </r>
        <r>
          <rPr>
            <b/>
            <sz val="12"/>
            <rFont val="Tahoma"/>
            <family val="2"/>
          </rPr>
          <t xml:space="preserve">
§14-1-211
$25.00 to County Victims Fund</t>
        </r>
      </text>
    </comment>
    <comment ref="L2" authorId="1">
      <text>
        <r>
          <rPr>
            <b/>
            <sz val="12"/>
            <color indexed="10"/>
            <rFont val="Tahoma"/>
            <family val="2"/>
          </rPr>
          <t>PP 8 Section 8</t>
        </r>
        <r>
          <rPr>
            <b/>
            <sz val="12"/>
            <rFont val="Tahoma"/>
            <family val="2"/>
          </rPr>
          <t xml:space="preserve">
§14-17-725
3% collection Fee for Installment </t>
        </r>
        <r>
          <rPr>
            <b/>
            <sz val="12"/>
            <color indexed="10"/>
            <rFont val="Tahoma"/>
            <family val="2"/>
          </rPr>
          <t>Payments</t>
        </r>
      </text>
    </comment>
    <comment ref="Q2" authorId="1">
      <text>
        <r>
          <rPr>
            <b/>
            <sz val="12"/>
            <color indexed="10"/>
            <rFont val="Tahoma"/>
            <family val="2"/>
          </rPr>
          <t>PP 9 Section 10</t>
        </r>
        <r>
          <rPr>
            <b/>
            <sz val="12"/>
            <rFont val="Tahoma"/>
            <family val="2"/>
          </rPr>
          <t xml:space="preserve">
§34-11-70(b) &amp; (C)
§34-11-90(d)
</t>
        </r>
        <r>
          <rPr>
            <sz val="12"/>
            <rFont val="Tahoma"/>
            <family val="2"/>
          </rPr>
          <t>$41.00 on all convictions of Fraudulent Checks</t>
        </r>
      </text>
    </comment>
    <comment ref="R2" authorId="1">
      <text>
        <r>
          <rPr>
            <b/>
            <sz val="12"/>
            <color indexed="10"/>
            <rFont val="Tahoma"/>
            <family val="2"/>
          </rPr>
          <t>PP 9 Section 9</t>
        </r>
        <r>
          <rPr>
            <b/>
            <sz val="12"/>
            <rFont val="Tahoma"/>
            <family val="2"/>
          </rPr>
          <t xml:space="preserve">
§50-21-114
$50.00 for anyoue who takes the Breathalyzer and is found guilt to State</t>
        </r>
      </text>
    </comment>
    <comment ref="Q7" authorId="1">
      <text>
        <r>
          <rPr>
            <sz val="12"/>
            <rFont val="Tahoma"/>
            <family val="2"/>
          </rPr>
          <t>$41.00 to county</t>
        </r>
      </text>
    </comment>
    <comment ref="A24" authorId="1">
      <text>
        <r>
          <rPr>
            <b/>
            <sz val="12"/>
            <color indexed="10"/>
            <rFont val="Tahoma"/>
            <family val="2"/>
          </rPr>
          <t>PP 12 Section 7</t>
        </r>
        <r>
          <rPr>
            <b/>
            <sz val="12"/>
            <rFont val="Tahoma"/>
            <family val="2"/>
          </rPr>
          <t xml:space="preserve">
§56-5-4160</t>
        </r>
      </text>
    </comment>
  </commentList>
</comments>
</file>

<file path=xl/comments3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sz val="12"/>
            <rFont val="Tahoma"/>
            <family val="2"/>
          </rPr>
          <t>Fine 100% to Insurance Fraud Division</t>
        </r>
      </text>
    </comment>
    <comment ref="G6" authorId="0">
      <text>
        <r>
          <rPr>
            <sz val="12"/>
            <rFont val="Tahoma"/>
            <family val="2"/>
          </rPr>
          <t>Fine Split 50% Humane Society the other 50% County</t>
        </r>
      </text>
    </comment>
    <comment ref="E11" authorId="0">
      <text>
        <r>
          <rPr>
            <sz val="12"/>
            <rFont val="Tahoma"/>
            <family val="2"/>
          </rPr>
          <t>Total Fines to Wildlife Department</t>
        </r>
      </text>
    </comment>
    <comment ref="E12" authorId="0">
      <text>
        <r>
          <rPr>
            <sz val="12"/>
            <rFont val="Tahoma"/>
            <family val="2"/>
          </rPr>
          <t>75% of fine to Department of Natural Resources</t>
        </r>
      </text>
    </comment>
    <comment ref="C12" authorId="0">
      <text>
        <r>
          <rPr>
            <sz val="12"/>
            <rFont val="Tahoma"/>
            <family val="2"/>
          </rPr>
          <t>25% fine to county</t>
        </r>
      </text>
    </comment>
    <comment ref="C13" authorId="0">
      <text>
        <r>
          <rPr>
            <sz val="12"/>
            <rFont val="Tahoma"/>
            <family val="2"/>
          </rPr>
          <t xml:space="preserve">25% fine to county  </t>
        </r>
      </text>
    </comment>
    <comment ref="C14" authorId="0">
      <text>
        <r>
          <rPr>
            <b/>
            <sz val="12"/>
            <rFont val="Tahoma"/>
            <family val="2"/>
          </rPr>
          <t>25% fine to county</t>
        </r>
      </text>
    </comment>
    <comment ref="E13" authorId="0">
      <text>
        <r>
          <rPr>
            <sz val="12"/>
            <rFont val="Tahoma"/>
            <family val="2"/>
          </rPr>
          <t>75% of fine to Department of Natural Resources</t>
        </r>
      </text>
    </comment>
    <comment ref="E14" authorId="0">
      <text>
        <r>
          <rPr>
            <sz val="12"/>
            <rFont val="Tahoma"/>
            <family val="2"/>
          </rPr>
          <t>75% of fine to Department of Natural Resourcese</t>
        </r>
      </text>
    </comment>
    <comment ref="G8" authorId="0">
      <text>
        <r>
          <rPr>
            <b/>
            <sz val="12"/>
            <color indexed="10"/>
            <rFont val="Tahoma"/>
            <family val="2"/>
          </rPr>
          <t>PP 25 Section 8</t>
        </r>
        <r>
          <rPr>
            <b/>
            <sz val="12"/>
            <rFont val="Tahoma"/>
            <family val="2"/>
          </rPr>
          <t xml:space="preserve">
58-23-590(E) 
</t>
        </r>
        <r>
          <rPr>
            <sz val="12"/>
            <rFont val="Tahoma"/>
            <family val="2"/>
          </rPr>
          <t>Total Fine To Department of Health &amp; Environmental Control</t>
        </r>
      </text>
    </comment>
    <comment ref="G31" authorId="0">
      <text>
        <r>
          <rPr>
            <sz val="12"/>
            <rFont val="Tahoma"/>
            <family val="2"/>
          </rPr>
          <t>25% To Solicitor's Office</t>
        </r>
      </text>
    </comment>
    <comment ref="D31" authorId="0">
      <text>
        <r>
          <rPr>
            <sz val="12"/>
            <rFont val="Tahoma"/>
            <family val="2"/>
          </rPr>
          <t>25% To State</t>
        </r>
      </text>
    </comment>
    <comment ref="C31" authorId="0">
      <text>
        <r>
          <rPr>
            <sz val="12"/>
            <rFont val="Tahoma"/>
            <family val="2"/>
          </rPr>
          <t>25% To City</t>
        </r>
      </text>
    </comment>
    <comment ref="C32" authorId="0">
      <text>
        <r>
          <rPr>
            <sz val="12"/>
            <rFont val="Tahoma"/>
            <family val="2"/>
          </rPr>
          <t>1% of Handling Fee to City</t>
        </r>
      </text>
    </comment>
    <comment ref="D32" authorId="0">
      <text>
        <r>
          <rPr>
            <sz val="12"/>
            <rFont val="Tahoma"/>
            <family val="2"/>
          </rPr>
          <t>1% of Handling Fee</t>
        </r>
      </text>
    </comment>
    <comment ref="G32" authorId="0">
      <text>
        <r>
          <rPr>
            <sz val="12"/>
            <rFont val="Tahoma"/>
            <family val="2"/>
          </rPr>
          <t>1% of Handling Fee Fee to Solicitors Office</t>
        </r>
      </text>
    </comment>
    <comment ref="A59" authorId="1">
      <text>
        <r>
          <rPr>
            <b/>
            <sz val="12"/>
            <color indexed="10"/>
            <rFont val="Tahoma"/>
            <family val="2"/>
          </rPr>
          <t>PP 15 Section 2</t>
        </r>
        <r>
          <rPr>
            <b/>
            <sz val="12"/>
            <rFont val="Tahoma"/>
            <family val="2"/>
          </rPr>
          <t xml:space="preserve">
§17-3-30 
$40.00 Per Application to Public Defender Corporation</t>
        </r>
      </text>
    </comment>
    <comment ref="A8" authorId="1">
      <text>
        <r>
          <rPr>
            <b/>
            <sz val="12"/>
            <color indexed="10"/>
            <rFont val="Tahoma"/>
            <family val="2"/>
          </rPr>
          <t xml:space="preserve">PP 25 Section 8
</t>
        </r>
        <r>
          <rPr>
            <b/>
            <sz val="12"/>
            <rFont val="Tahoma"/>
            <family val="2"/>
          </rPr>
          <t xml:space="preserve">58-23-590(E)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75% of Fine To Public Service Commission
25% to Town</t>
        </r>
      </text>
    </comment>
    <comment ref="A29" authorId="1">
      <text>
        <r>
          <rPr>
            <b/>
            <sz val="12"/>
            <color indexed="10"/>
            <rFont val="Tahoma"/>
            <family val="2"/>
          </rPr>
          <t>PP 23 Section 3</t>
        </r>
        <r>
          <rPr>
            <b/>
            <sz val="12"/>
            <rFont val="Tahoma"/>
            <family val="2"/>
          </rPr>
          <t xml:space="preserve">
§17-15-260
</t>
        </r>
        <r>
          <rPr>
            <sz val="12"/>
            <rFont val="Tahoma"/>
            <family val="2"/>
          </rPr>
          <t>50% to County
25% Solicitor's Office
25% to State</t>
        </r>
      </text>
    </comment>
    <comment ref="A31" authorId="1">
      <text>
        <r>
          <rPr>
            <b/>
            <sz val="12"/>
            <color indexed="10"/>
            <rFont val="Tahoma"/>
            <family val="2"/>
          </rPr>
          <t>PP 23 Section 3</t>
        </r>
        <r>
          <rPr>
            <b/>
            <sz val="12"/>
            <rFont val="Tahoma"/>
            <family val="2"/>
          </rPr>
          <t xml:space="preserve">
§17-15-260
</t>
        </r>
        <r>
          <rPr>
            <sz val="12"/>
            <rFont val="Tahoma"/>
            <family val="2"/>
          </rPr>
          <t>25% to County
25% Solicitor's Office
25% to State
25% to City</t>
        </r>
      </text>
    </comment>
    <comment ref="F31" authorId="0">
      <text>
        <r>
          <rPr>
            <sz val="12"/>
            <rFont val="Tahoma"/>
            <family val="2"/>
          </rPr>
          <t>25% To County</t>
        </r>
      </text>
    </comment>
    <comment ref="F32" authorId="0">
      <text>
        <r>
          <rPr>
            <sz val="12"/>
            <rFont val="Tahoma"/>
            <family val="2"/>
          </rPr>
          <t>1% of Handling Fee to County</t>
        </r>
      </text>
    </comment>
    <comment ref="A13" authorId="0">
      <text>
        <r>
          <rPr>
            <b/>
            <sz val="12"/>
            <color indexed="10"/>
            <rFont val="Tahoma"/>
            <family val="2"/>
          </rPr>
          <t>PP 23 Section 6</t>
        </r>
        <r>
          <rPr>
            <b/>
            <sz val="12"/>
            <rFont val="Tahoma"/>
            <family val="2"/>
          </rPr>
          <t xml:space="preserve">
§50-21-114
</t>
        </r>
        <r>
          <rPr>
            <sz val="12"/>
            <rFont val="Tahoma"/>
            <family val="2"/>
          </rPr>
          <t>$50.00 to SLED</t>
        </r>
      </text>
    </comment>
    <comment ref="R13" authorId="0">
      <text>
        <r>
          <rPr>
            <b/>
            <sz val="12"/>
            <color indexed="10"/>
            <rFont val="Tahoma"/>
            <family val="2"/>
          </rPr>
          <t>PP 41 Sectiom 9</t>
        </r>
        <r>
          <rPr>
            <b/>
            <sz val="12"/>
            <rFont val="Tahoma"/>
            <family val="2"/>
          </rPr>
          <t xml:space="preserve">
§50-21-114
</t>
        </r>
        <r>
          <rPr>
            <sz val="12"/>
            <rFont val="Tahoma"/>
            <family val="2"/>
          </rPr>
          <t>$50.00 Fee to SLED</t>
        </r>
      </text>
    </comment>
    <comment ref="A20" authorId="0">
      <text>
        <r>
          <rPr>
            <b/>
            <sz val="12"/>
            <color indexed="10"/>
            <rFont val="Tahoma"/>
            <family val="2"/>
          </rPr>
          <t>PP 20 Section 6</t>
        </r>
        <r>
          <rPr>
            <b/>
            <sz val="12"/>
            <rFont val="Tahoma"/>
            <family val="2"/>
          </rPr>
          <t xml:space="preserve">
§56-5-2940</t>
        </r>
      </text>
    </comment>
    <comment ref="A21" authorId="0">
      <text>
        <r>
          <rPr>
            <b/>
            <sz val="12"/>
            <color indexed="10"/>
            <rFont val="Tahoma"/>
            <family val="2"/>
          </rPr>
          <t>PP 40 Section 6</t>
        </r>
        <r>
          <rPr>
            <b/>
            <sz val="12"/>
            <rFont val="Tahoma"/>
            <family val="2"/>
          </rPr>
          <t xml:space="preserve">
§56-5-2933</t>
        </r>
      </text>
    </comment>
    <comment ref="A11" authorId="0">
      <text>
        <r>
          <rPr>
            <b/>
            <sz val="12"/>
            <color indexed="10"/>
            <rFont val="Tahoma"/>
            <family val="2"/>
          </rPr>
          <t>PP 23 Section 6</t>
        </r>
        <r>
          <rPr>
            <b/>
            <sz val="12"/>
            <rFont val="Tahoma"/>
            <family val="2"/>
          </rPr>
          <t xml:space="preserve">
§50-9-910 &amp; 50-9-920
All Fines &amp; Forfeitures Chapter 1-16 to Department of Natural Resources
</t>
        </r>
        <r>
          <rPr>
            <b/>
            <sz val="12"/>
            <color indexed="10"/>
            <rFont val="Tahoma"/>
            <family val="2"/>
          </rPr>
          <t>Note:  Fines for "Other Sections of Law now go to wildlife"</t>
        </r>
      </text>
    </comment>
    <comment ref="A12" authorId="0">
      <text>
        <r>
          <rPr>
            <b/>
            <sz val="12"/>
            <color indexed="10"/>
            <rFont val="Tahoma"/>
            <family val="2"/>
          </rPr>
          <t>PP 23 Section 6</t>
        </r>
        <r>
          <rPr>
            <b/>
            <sz val="12"/>
            <rFont val="Tahoma"/>
            <family val="2"/>
          </rPr>
          <t xml:space="preserve">
§50-21-160 Provides that 
</t>
        </r>
        <r>
          <rPr>
            <sz val="12"/>
            <rFont val="Tahoma"/>
            <family val="2"/>
          </rPr>
          <t>75% of fine goes to Department of Natural Resources 
25% of fine goes to City</t>
        </r>
      </text>
    </comment>
    <comment ref="C2" authorId="0">
      <text>
        <r>
          <rPr>
            <b/>
            <sz val="12"/>
            <color indexed="10"/>
            <rFont val="Tahoma"/>
            <family val="2"/>
          </rPr>
          <t>PP 178 Section 1 &amp; 2</t>
        </r>
        <r>
          <rPr>
            <b/>
            <sz val="12"/>
            <rFont val="Tahoma"/>
            <family val="2"/>
          </rPr>
          <t xml:space="preserve">
§14-25-85
</t>
        </r>
        <r>
          <rPr>
            <sz val="12"/>
            <rFont val="Tahoma"/>
            <family val="2"/>
          </rPr>
          <t>100% To City</t>
        </r>
      </text>
    </comment>
    <comment ref="H2" authorId="0">
      <text>
        <r>
          <rPr>
            <b/>
            <sz val="12"/>
            <color indexed="10"/>
            <rFont val="Tahoma"/>
            <family val="2"/>
          </rPr>
          <t>PP 18 Section 3</t>
        </r>
        <r>
          <rPr>
            <b/>
            <sz val="12"/>
            <rFont val="Tahoma"/>
            <family val="2"/>
          </rPr>
          <t xml:space="preserve">
§14-1-206 &amp; 35.11 Temporary Provisions
</t>
        </r>
        <r>
          <rPr>
            <sz val="12"/>
            <rFont val="Tahoma"/>
            <family val="2"/>
          </rPr>
          <t>88.84% To State</t>
        </r>
      </text>
    </comment>
    <comment ref="I2" authorId="0">
      <text>
        <r>
          <rPr>
            <b/>
            <sz val="12"/>
            <color indexed="10"/>
            <rFont val="Tahoma"/>
            <family val="2"/>
          </rPr>
          <t>PP 18 Section 3</t>
        </r>
        <r>
          <rPr>
            <b/>
            <sz val="12"/>
            <rFont val="Tahoma"/>
            <family val="2"/>
          </rPr>
          <t xml:space="preserve">
§14-1-206 &amp; 35.11 Temporary Provisions
</t>
        </r>
        <r>
          <rPr>
            <sz val="12"/>
            <rFont val="Tahoma"/>
            <family val="2"/>
          </rPr>
          <t>11.16% To Victim Fund</t>
        </r>
      </text>
    </comment>
    <comment ref="A5" authorId="0">
      <text>
        <r>
          <rPr>
            <b/>
            <sz val="12"/>
            <color indexed="10"/>
            <rFont val="Tahoma"/>
            <family val="2"/>
          </rPr>
          <t>PP 23 Section 4</t>
        </r>
        <r>
          <rPr>
            <b/>
            <sz val="12"/>
            <rFont val="Tahoma"/>
            <family val="2"/>
          </rPr>
          <t xml:space="preserve">
§38-55-560
100% fines generated from violation of:
</t>
        </r>
        <r>
          <rPr>
            <sz val="12"/>
            <rFont val="Tahoma"/>
            <family val="2"/>
          </rPr>
          <t>§ 38-55-170 &amp; 540 go to Insurance fraud division of Attorney General</t>
        </r>
      </text>
    </comment>
    <comment ref="A6" authorId="0">
      <text>
        <r>
          <rPr>
            <b/>
            <sz val="12"/>
            <color indexed="10"/>
            <rFont val="Tahoma"/>
            <family val="2"/>
          </rPr>
          <t>PP 23 Section 5</t>
        </r>
        <r>
          <rPr>
            <b/>
            <sz val="12"/>
            <rFont val="Tahoma"/>
            <family val="2"/>
          </rPr>
          <t xml:space="preserve">
§47-1-160
Fine split </t>
        </r>
        <r>
          <rPr>
            <b/>
            <sz val="12"/>
            <color indexed="10"/>
            <rFont val="Tahoma"/>
            <family val="2"/>
          </rPr>
          <t>Only when Organization Materially Involved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50% to County 
50% Nonprofit Humane Organization</t>
        </r>
      </text>
    </comment>
    <comment ref="A7" authorId="0">
      <text>
        <r>
          <rPr>
            <b/>
            <sz val="12"/>
            <color indexed="10"/>
            <rFont val="Tahoma"/>
            <family val="2"/>
          </rPr>
          <t>PP 21 Section 10</t>
        </r>
        <r>
          <rPr>
            <b/>
            <sz val="12"/>
            <rFont val="Tahoma"/>
            <family val="2"/>
          </rPr>
          <t xml:space="preserve">
§34-11-70(b) &amp; §34-11-90 (C) &amp; (d)
UP to $41.00 Administrative Court Cost
</t>
        </r>
        <r>
          <rPr>
            <b/>
            <sz val="12"/>
            <color indexed="10"/>
            <rFont val="Tahoma"/>
            <family val="2"/>
          </rPr>
          <t>Must have Ordinance</t>
        </r>
        <r>
          <rPr>
            <b/>
            <sz val="12"/>
            <rFont val="Tahoma"/>
            <family val="2"/>
          </rPr>
          <t xml:space="preserve"> </t>
        </r>
      </text>
    </comment>
    <comment ref="A51" authorId="0">
      <text>
        <r>
          <rPr>
            <b/>
            <sz val="12"/>
            <color indexed="10"/>
            <rFont val="Tahoma"/>
            <family val="2"/>
          </rPr>
          <t>PP 16 Section 5</t>
        </r>
        <r>
          <rPr>
            <b/>
            <sz val="12"/>
            <rFont val="Tahoma"/>
            <family val="2"/>
          </rPr>
          <t xml:space="preserve">
§14-17-725 &amp; § 24-21-491</t>
        </r>
      </text>
    </comment>
    <comment ref="A9" authorId="1">
      <text>
        <r>
          <rPr>
            <b/>
            <sz val="12"/>
            <color indexed="10"/>
            <rFont val="Tahoma"/>
            <family val="2"/>
          </rPr>
          <t>PP  20 Section 8</t>
        </r>
        <r>
          <rPr>
            <b/>
            <sz val="12"/>
            <rFont val="Tahoma"/>
            <family val="2"/>
          </rPr>
          <t xml:space="preserve">
33.7 Temporary Proviso</t>
        </r>
      </text>
    </comment>
    <comment ref="A30" authorId="1">
      <text>
        <r>
          <rPr>
            <b/>
            <sz val="12"/>
            <color indexed="10"/>
            <rFont val="Tahoma"/>
            <family val="2"/>
          </rPr>
          <t>PP 23 Section 3a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32" authorId="1">
      <text>
        <r>
          <rPr>
            <b/>
            <sz val="12"/>
            <color indexed="10"/>
            <rFont val="Tahoma"/>
            <family val="2"/>
          </rPr>
          <t>PP 423 Section 3a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F60" authorId="1">
      <text>
        <r>
          <rPr>
            <b/>
            <sz val="12"/>
            <rFont val="Tahoma"/>
            <family val="2"/>
          </rPr>
          <t>To Office of Indigent Defense</t>
        </r>
      </text>
    </comment>
    <comment ref="P9" authorId="1">
      <text>
        <r>
          <rPr>
            <sz val="12"/>
            <rFont val="Tahoma"/>
            <family val="2"/>
          </rPr>
          <t>Prosecution Coordination Commission for drug treatment court</t>
        </r>
      </text>
    </comment>
    <comment ref="K2" authorId="1">
      <text>
        <r>
          <rPr>
            <b/>
            <sz val="12"/>
            <color indexed="10"/>
            <rFont val="Tahoma"/>
            <family val="2"/>
          </rPr>
          <t xml:space="preserve">PP 20 Section 5
</t>
        </r>
        <r>
          <rPr>
            <b/>
            <sz val="12"/>
            <rFont val="Tahoma"/>
            <family val="2"/>
          </rPr>
          <t>Section 73.3 Temporary Provisions</t>
        </r>
      </text>
    </comment>
    <comment ref="F20" authorId="1">
      <text>
        <r>
          <rPr>
            <b/>
            <sz val="12"/>
            <color indexed="10"/>
            <rFont val="Tahoma"/>
            <family val="2"/>
          </rPr>
          <t>PP 22 Section 1</t>
        </r>
        <r>
          <rPr>
            <b/>
            <sz val="12"/>
            <rFont val="Tahoma"/>
            <family val="2"/>
          </rPr>
          <t xml:space="preserve">
§56-5-2945
</t>
        </r>
        <r>
          <rPr>
            <sz val="12"/>
            <rFont val="Tahoma"/>
            <family val="2"/>
          </rPr>
          <t xml:space="preserve">$100.00 </t>
        </r>
        <r>
          <rPr>
            <sz val="12"/>
            <color indexed="10"/>
            <rFont val="Tahoma"/>
            <family val="2"/>
          </rPr>
          <t>of fine</t>
        </r>
        <r>
          <rPr>
            <sz val="12"/>
            <rFont val="Tahoma"/>
            <family val="2"/>
          </rPr>
          <t xml:space="preserve"> to Department of Public Safety for Highway Patrol</t>
        </r>
      </text>
    </comment>
    <comment ref="F21" authorId="1">
      <text>
        <r>
          <rPr>
            <b/>
            <sz val="12"/>
            <color indexed="10"/>
            <rFont val="Tahoma"/>
            <family val="2"/>
          </rPr>
          <t>PP 22 Section 1</t>
        </r>
        <r>
          <rPr>
            <b/>
            <sz val="12"/>
            <rFont val="Tahoma"/>
            <family val="2"/>
          </rPr>
          <t xml:space="preserve">
§56-5-2945
</t>
        </r>
        <r>
          <rPr>
            <sz val="12"/>
            <rFont val="Tahoma"/>
            <family val="2"/>
          </rPr>
          <t xml:space="preserve">$100.00 of </t>
        </r>
        <r>
          <rPr>
            <sz val="12"/>
            <color indexed="10"/>
            <rFont val="Tahoma"/>
            <family val="2"/>
          </rPr>
          <t>fine to</t>
        </r>
        <r>
          <rPr>
            <sz val="12"/>
            <rFont val="Tahoma"/>
            <family val="2"/>
          </rPr>
          <t xml:space="preserve"> Department of Public Safety for Highway Patrol</t>
        </r>
      </text>
    </comment>
    <comment ref="M2" authorId="1">
      <text>
        <r>
          <rPr>
            <b/>
            <sz val="12"/>
            <color indexed="10"/>
            <rFont val="Tahoma"/>
            <family val="2"/>
          </rPr>
          <t>PP 20 Section 7</t>
        </r>
        <r>
          <rPr>
            <b/>
            <sz val="12"/>
            <rFont val="Tahoma"/>
            <family val="2"/>
          </rPr>
          <t xml:space="preserve">
§56-5-295</t>
        </r>
      </text>
    </comment>
    <comment ref="A27" authorId="1">
      <text>
        <r>
          <rPr>
            <b/>
            <sz val="12"/>
            <color indexed="10"/>
            <rFont val="Tahoma"/>
            <family val="2"/>
          </rPr>
          <t>ASSESSMENTS ARE COLLECTED ON CITY  ORDINANCE VIOLATIONS AND ARE REMITTED TO THE STATE AND VICTIM FUND</t>
        </r>
      </text>
    </comment>
    <comment ref="A26" authorId="1">
      <text>
        <r>
          <rPr>
            <b/>
            <sz val="12"/>
            <color indexed="10"/>
            <rFont val="Tahoma"/>
            <family val="2"/>
          </rPr>
          <t>ASSESSMENTS ARE COLLECTED ON COUNTY ORDINANCE VIOLATIONS AND ARE REMITTED TO THE STATE AND VICTIM FUND</t>
        </r>
      </text>
    </comment>
    <comment ref="F24" authorId="1">
      <text>
        <r>
          <rPr>
            <sz val="12"/>
            <rFont val="Tahoma"/>
            <family val="2"/>
          </rPr>
          <t>100% of tine to State Transport Police</t>
        </r>
      </text>
    </comment>
    <comment ref="A24" authorId="1">
      <text>
        <r>
          <rPr>
            <b/>
            <sz val="12"/>
            <color indexed="10"/>
            <rFont val="Tahoma"/>
            <family val="2"/>
          </rPr>
          <t>PP 25 Section 7</t>
        </r>
        <r>
          <rPr>
            <b/>
            <sz val="12"/>
            <rFont val="Tahoma"/>
            <family val="2"/>
          </rPr>
          <t xml:space="preserve">
§56-5-4160</t>
        </r>
      </text>
    </comment>
    <comment ref="J2" authorId="1">
      <text>
        <r>
          <rPr>
            <b/>
            <sz val="12"/>
            <color indexed="10"/>
            <rFont val="Tahoma"/>
            <family val="2"/>
          </rPr>
          <t>PP 19 Section 4</t>
        </r>
        <r>
          <rPr>
            <b/>
            <sz val="12"/>
            <rFont val="Tahoma"/>
            <family val="2"/>
          </rPr>
          <t xml:space="preserve">
§14-1-211</t>
        </r>
      </text>
    </comment>
    <comment ref="P2" authorId="1">
      <text>
        <r>
          <rPr>
            <b/>
            <sz val="12"/>
            <color indexed="10"/>
            <rFont val="Tahoma"/>
            <family val="2"/>
          </rPr>
          <t>PP 20 Section 8</t>
        </r>
        <r>
          <rPr>
            <b/>
            <sz val="12"/>
            <rFont val="Tahoma"/>
            <family val="2"/>
          </rPr>
          <t xml:space="preserve">
Section 33.7 Part B1 Temporary Provisos
$100.00 </t>
        </r>
      </text>
    </comment>
    <comment ref="Q7" authorId="1">
      <text>
        <r>
          <rPr>
            <b/>
            <sz val="12"/>
            <color indexed="10"/>
            <rFont val="Tahoma"/>
            <family val="2"/>
          </rPr>
          <t>PP 21 Section 10</t>
        </r>
        <r>
          <rPr>
            <b/>
            <sz val="12"/>
            <rFont val="Tahoma"/>
            <family val="2"/>
          </rPr>
          <t xml:space="preserve">
§34-11-70(b) &amp; (c)
§34-11-90(d)</t>
        </r>
      </text>
    </comment>
    <comment ref="L2" authorId="1">
      <text>
        <r>
          <rPr>
            <b/>
            <sz val="12"/>
            <color indexed="10"/>
            <rFont val="Tahoma"/>
            <family val="2"/>
          </rPr>
          <t>PP 21 Section 11</t>
        </r>
        <r>
          <rPr>
            <b/>
            <sz val="12"/>
            <rFont val="Tahoma"/>
            <family val="2"/>
          </rPr>
          <t xml:space="preserve">
§14-1-209 (c)
§14-17-725</t>
        </r>
      </text>
    </comment>
    <comment ref="N2" authorId="1">
      <text>
        <r>
          <rPr>
            <b/>
            <sz val="12"/>
            <color indexed="10"/>
            <rFont val="Tahoma"/>
            <family val="2"/>
          </rPr>
          <t>PP 20 Section 6</t>
        </r>
        <r>
          <rPr>
            <b/>
            <sz val="12"/>
            <rFont val="Tahoma"/>
            <family val="2"/>
          </rPr>
          <t xml:space="preserve">
§14-1-211(A)(2)
</t>
        </r>
        <r>
          <rPr>
            <sz val="12"/>
            <rFont val="Tahoma"/>
            <family val="2"/>
          </rPr>
          <t xml:space="preserve">$100.00 to MUSC spinal cord research
</t>
        </r>
      </text>
    </comment>
    <comment ref="A37" authorId="1">
      <text>
        <r>
          <rPr>
            <b/>
            <sz val="12"/>
            <rFont val="Tahoma"/>
            <family val="2"/>
          </rPr>
          <t>Copy Fees, Etc.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<sst xmlns="http://schemas.openxmlformats.org/spreadsheetml/2006/main" count="703" uniqueCount="315">
  <si>
    <t>MAGISTRATE COURT</t>
  </si>
  <si>
    <t xml:space="preserve">Victim Surcharge $25.00 </t>
  </si>
  <si>
    <t xml:space="preserve">DUI Assessment $12.00 </t>
  </si>
  <si>
    <t>Collection Cost Charge 3%</t>
  </si>
  <si>
    <t>FRAUDULENT CHECKS</t>
  </si>
  <si>
    <t>BOND ESTREATMENTS</t>
  </si>
  <si>
    <t>INSURANCE FRAUD</t>
  </si>
  <si>
    <t>AXLE WEIGHT &amp; GROSS WEIGHT VIOLATIONS</t>
  </si>
  <si>
    <t xml:space="preserve">Victim Surcharge $100.00 </t>
  </si>
  <si>
    <t xml:space="preserve">DUI Assessment $100.00 </t>
  </si>
  <si>
    <t>BODY PIERCING</t>
  </si>
  <si>
    <r>
      <t>NOTE 1</t>
    </r>
    <r>
      <rPr>
        <sz val="10"/>
        <rFont val="Arial"/>
        <family val="0"/>
      </rPr>
      <t xml:space="preserve"> Do not include Exceptions to rule or assessments associated with exceptions listed below or transfer cases from General Sessions in these totals.</t>
    </r>
  </si>
  <si>
    <t>MUNICIPAL COURT</t>
  </si>
  <si>
    <t>CLERK OF COURT GS</t>
  </si>
  <si>
    <t>44% to County</t>
  </si>
  <si>
    <t>56% to State</t>
  </si>
  <si>
    <t>Repayment to Defender Corporation</t>
  </si>
  <si>
    <t>Public Defender Corporation / County</t>
  </si>
  <si>
    <t>Probation Supervision Fee</t>
  </si>
  <si>
    <t>100% to Probation, Parole &amp; Pardon Services</t>
  </si>
  <si>
    <t>Alcohol &amp; Drug Abuse Programs</t>
  </si>
  <si>
    <t>100% to Commission on Alcohol &amp; Drug Abuse (Usually)</t>
  </si>
  <si>
    <t>3% Restitution Collection Cost</t>
  </si>
  <si>
    <t>100 % to Victim / Defendant</t>
  </si>
  <si>
    <t>Crime Reenactment Profits</t>
  </si>
  <si>
    <t>Professional Bondsman's Fees</t>
  </si>
  <si>
    <t>100 % to Clerk of Court</t>
  </si>
  <si>
    <t>Fee For Expunging Criminal Records</t>
  </si>
  <si>
    <t>100 % to County</t>
  </si>
  <si>
    <t>100 % to Office Of Indigent Defense</t>
  </si>
  <si>
    <t xml:space="preserve">MOTION FEE </t>
  </si>
  <si>
    <t>44% To State</t>
  </si>
  <si>
    <t xml:space="preserve">Civil Filing Fees </t>
  </si>
  <si>
    <t>To County</t>
  </si>
  <si>
    <t>ASSESSMENTS</t>
  </si>
  <si>
    <t>FINES</t>
  </si>
  <si>
    <t>REGULAR FINE NO EXCEPTIONS</t>
  </si>
  <si>
    <t>CRIMINAL</t>
  </si>
  <si>
    <t>REGULAR WILDLIFE FINES</t>
  </si>
  <si>
    <t>SLED Breathalyzer $50.00</t>
  </si>
  <si>
    <t>BOATING UNDER INFLUENCE WITH BREATHALYZER</t>
  </si>
  <si>
    <t>BOATING UNDER INFLUENCE NO BREATHALYZER</t>
  </si>
  <si>
    <t>2ND DRIVING UNDER INFLUENCE</t>
  </si>
  <si>
    <t>Law Enforcement $25.00</t>
  </si>
  <si>
    <t>3RD DRIVING UNDER INFLUENCE</t>
  </si>
  <si>
    <t>FELONY DRIVING UNDER INFLUENCE</t>
  </si>
  <si>
    <t>2ND DRIVING UNDER INFLUENCE PER SE</t>
  </si>
  <si>
    <t>3RD DRIVING UNDER INFLUENCE PER SE</t>
  </si>
  <si>
    <t>To State       64.65 %</t>
  </si>
  <si>
    <t>DUI &amp; TRAFFIC</t>
  </si>
  <si>
    <t>COUNTY BOND</t>
  </si>
  <si>
    <t>CITY BOND</t>
  </si>
  <si>
    <t>TOTAL</t>
  </si>
  <si>
    <t>Car Tag $40.00</t>
  </si>
  <si>
    <t>Indigent Defense Fee</t>
  </si>
  <si>
    <t>$500.00 To Indigent Defense Fund</t>
  </si>
  <si>
    <t>56% To County</t>
  </si>
  <si>
    <t>$20.00 Marriage License Fee</t>
  </si>
  <si>
    <t>Total to State Family Court 100% to Judicial Department</t>
  </si>
  <si>
    <t>Other 1</t>
  </si>
  <si>
    <t>Other 2</t>
  </si>
  <si>
    <t>SECTION §50-21-10 EXCLUDING BUI &amp; FBUI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</si>
  <si>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</si>
  <si>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</si>
  <si>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</si>
  <si>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</si>
  <si>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</si>
  <si>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</si>
  <si>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</si>
  <si>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</si>
  <si>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</si>
  <si>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</si>
  <si>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</si>
  <si>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</si>
  <si>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</si>
  <si>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</si>
  <si>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</si>
  <si>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</si>
  <si>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</si>
  <si>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</si>
  <si>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</si>
  <si>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</si>
  <si>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</si>
  <si>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</si>
  <si>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</si>
  <si>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Y.</t>
  </si>
  <si>
    <t>Public Defender Application fee - $40 per application</t>
  </si>
  <si>
    <t xml:space="preserve">Body Piercing </t>
  </si>
  <si>
    <t>Marriage License Fee – additional $20 per license</t>
  </si>
  <si>
    <t>Bond Estreatment</t>
  </si>
  <si>
    <t>BUI $50.00 to SLED</t>
  </si>
  <si>
    <t>TOTAL REVENUE REMITTED TO STATE TREASURER</t>
  </si>
  <si>
    <t>§17-3-30</t>
  </si>
  <si>
    <t>§44-32-120</t>
  </si>
  <si>
    <t>§20-1-375</t>
  </si>
  <si>
    <t>§17-15-260</t>
  </si>
  <si>
    <t>§50-21-114</t>
  </si>
  <si>
    <t>§8-21-320</t>
  </si>
  <si>
    <t>§14-1-203</t>
  </si>
  <si>
    <t>§14-1-205</t>
  </si>
  <si>
    <t>§14-1-211</t>
  </si>
  <si>
    <t>P-33.7</t>
  </si>
  <si>
    <t>P-73.3</t>
  </si>
  <si>
    <t>§14-1-206</t>
  </si>
  <si>
    <t>§14-1-207</t>
  </si>
  <si>
    <t>§14-1-208</t>
  </si>
  <si>
    <t>FINES AND FEES</t>
  </si>
  <si>
    <t>%</t>
  </si>
  <si>
    <t>CODE</t>
  </si>
  <si>
    <t>DUE STATE TREASURER</t>
  </si>
  <si>
    <t>N/A</t>
  </si>
  <si>
    <t>Drug Court $100.00</t>
  </si>
  <si>
    <t>X.</t>
  </si>
  <si>
    <t>State Treasurer Line</t>
  </si>
  <si>
    <t>DRUG CONVICTIONS</t>
  </si>
  <si>
    <t>COUNTY BOND 4% Handling Fee</t>
  </si>
  <si>
    <t>CITY BOND 4% Handling Fee</t>
  </si>
  <si>
    <t>Miscellaneous Fees</t>
  </si>
  <si>
    <t>Department of Natural Resources</t>
  </si>
  <si>
    <t>Marriage License Fee</t>
  </si>
  <si>
    <t>Retained by Clerk of Court</t>
  </si>
  <si>
    <t>County General Fund $41.00 Fraud Check Administrative Cost</t>
  </si>
  <si>
    <t>County General Fund of Fine To County 56%</t>
  </si>
  <si>
    <t>To Victim Fund 35.35%</t>
  </si>
  <si>
    <t>County General 3% Collection Charge</t>
  </si>
  <si>
    <t>Insurance Fraud Division of the Attorney General's Office</t>
  </si>
  <si>
    <t>Nonprofit Humane Organization</t>
  </si>
  <si>
    <t>State Transport Police</t>
  </si>
  <si>
    <t>County General Fund Bond Estreatments</t>
  </si>
  <si>
    <t>County General Fund Civil Filing Fees</t>
  </si>
  <si>
    <t>County General Fund Spousal &amp; Alimony &amp; Child Support Fees</t>
  </si>
  <si>
    <t>Probation Officer</t>
  </si>
  <si>
    <t>Probation, Parole and Pardon Service Board</t>
  </si>
  <si>
    <t>County General Fund 3% Restitution collection Cost</t>
  </si>
  <si>
    <t>Court Ordered Restitution</t>
  </si>
  <si>
    <t>Distributed by Clerk</t>
  </si>
  <si>
    <t>Distributed by County Treasurer</t>
  </si>
  <si>
    <t>Spousal &amp; Alimony &amp; Child Support 5% Fee</t>
  </si>
  <si>
    <t>CRUELTY TO ANIMALS WITH HUMANE SOCIETY</t>
  </si>
  <si>
    <t>Total to State Common Pleas 100% to Judicial Department</t>
  </si>
  <si>
    <t>Commission on Alcohol and Drug Abuse</t>
  </si>
  <si>
    <t>County Solicitor Bond Estreatments</t>
  </si>
  <si>
    <t>Alcohol and Drug Abuse Program</t>
  </si>
  <si>
    <t xml:space="preserve">Professional Bondsman Fee </t>
  </si>
  <si>
    <t>SUPPORT COLLECTION FEE 5% OF TOTAL</t>
  </si>
  <si>
    <t>56-5-2940</t>
  </si>
  <si>
    <t>General Sessions DUI DPS Auto Fee - $40 per auto</t>
  </si>
  <si>
    <t>56-5-2942 (J)</t>
  </si>
  <si>
    <t>General Sessions DUI SLED Pullout – 3rd offense $200</t>
  </si>
  <si>
    <t>Z.</t>
  </si>
  <si>
    <t>AA.</t>
  </si>
  <si>
    <t>BB.</t>
  </si>
  <si>
    <t>CC.</t>
  </si>
  <si>
    <t>DD.</t>
  </si>
  <si>
    <t>EE.</t>
  </si>
  <si>
    <t>FF.</t>
  </si>
  <si>
    <t>GG.</t>
  </si>
  <si>
    <t>HH.</t>
  </si>
  <si>
    <t>TOTAL VICTIM MONEY RETAINED BY LOCAL GOVERNMENT</t>
  </si>
  <si>
    <t>Total To General Fund / Victim Fund</t>
  </si>
  <si>
    <t>TOTAL DISTRIBUTION TO OTHER AGENCIES</t>
  </si>
  <si>
    <t>TOTAL DISTRIBUTED BY CLERK</t>
  </si>
  <si>
    <t>OTHER ASSESSMENTS OR SURCHARGES</t>
  </si>
  <si>
    <t>Application for Public Defender $40.00</t>
  </si>
  <si>
    <t>Municipal  (other than DUI) $25.00</t>
  </si>
  <si>
    <t xml:space="preserve">56% To County </t>
  </si>
  <si>
    <t xml:space="preserve">44% To State </t>
  </si>
  <si>
    <t xml:space="preserve">100% To County </t>
  </si>
  <si>
    <t xml:space="preserve">0% To State </t>
  </si>
  <si>
    <t>1ST DRIVING UNDER INFLUENCE</t>
  </si>
  <si>
    <t>1ST DRIVING UNDER INFLUENCE PER SE</t>
  </si>
  <si>
    <t>100% to County</t>
  </si>
  <si>
    <t>0% to State</t>
  </si>
  <si>
    <t>COUNTY ORDINANCE VIOLATIONS</t>
  </si>
  <si>
    <t>To Victim Fund 11.16%</t>
  </si>
  <si>
    <t>To State       88.84 %</t>
  </si>
  <si>
    <t>County General Fund of Fine To County 100.00%</t>
  </si>
  <si>
    <t>CITY ORDINANCE VIOLATIONS</t>
  </si>
  <si>
    <t>ORDINANCE VIOLATIONS</t>
  </si>
  <si>
    <t>COUNTY VICTIM FUND</t>
  </si>
  <si>
    <t>Total To General Fund</t>
  </si>
  <si>
    <r>
      <t xml:space="preserve"> TOTAL    </t>
    </r>
    <r>
      <rPr>
        <b/>
        <sz val="10"/>
        <color indexed="10"/>
        <rFont val="Arial"/>
        <family val="2"/>
      </rPr>
      <t xml:space="preserve"> FINE</t>
    </r>
  </si>
  <si>
    <t>Distributed by City Treasurer</t>
  </si>
  <si>
    <t xml:space="preserve">Administrative Cost       $41.00 </t>
  </si>
  <si>
    <t>DEPARTMENT OF NATURAL RESOURCES</t>
  </si>
  <si>
    <t>STATE TREASURER INFORMATION</t>
  </si>
  <si>
    <t xml:space="preserve">Administrative Cost      $41.00 </t>
  </si>
  <si>
    <t xml:space="preserve">Administrative Cost        $41.00 </t>
  </si>
  <si>
    <t>Public Service Commission</t>
  </si>
  <si>
    <t>City General Fund of Fine To County 100.00%</t>
  </si>
  <si>
    <t>City General Fund $41.00 Fraud Check Administrative Cost</t>
  </si>
  <si>
    <t>City General Fund Bond Estreatments</t>
  </si>
  <si>
    <t>City General Fund Civil Filing Fees</t>
  </si>
  <si>
    <t>City General Fund Spousal &amp; Alimony &amp; Child Support Fees</t>
  </si>
  <si>
    <t>City General Fund 3% Restitution collection Cost</t>
  </si>
  <si>
    <t>General Fund County Bond Estreatment</t>
  </si>
  <si>
    <t>CARRIERS OF HOUSEHOLD GOODS &amp; HAZARDOS WASTE</t>
  </si>
  <si>
    <t>REGULAR TRAFFIC</t>
  </si>
  <si>
    <t>CHILD RESTRAINT &amp; SEATBELT</t>
  </si>
  <si>
    <t>Circuit / Family Court Motion Fee - $25 per motion</t>
  </si>
  <si>
    <t>56% to County</t>
  </si>
  <si>
    <t>Enforcement of Foreign Judgement</t>
  </si>
  <si>
    <r>
      <t xml:space="preserve">1ST DUI </t>
    </r>
    <r>
      <rPr>
        <b/>
        <sz val="10"/>
        <color indexed="10"/>
        <rFont val="Arial"/>
        <family val="2"/>
      </rPr>
      <t>BEFORE 8/19/2003</t>
    </r>
  </si>
  <si>
    <r>
      <t xml:space="preserve">1ST DUI </t>
    </r>
    <r>
      <rPr>
        <b/>
        <sz val="10"/>
        <color indexed="10"/>
        <rFont val="Arial"/>
        <family val="2"/>
      </rPr>
      <t>BEFORE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8/19/2003</t>
    </r>
  </si>
  <si>
    <r>
      <t>1ST DUI PER SE</t>
    </r>
    <r>
      <rPr>
        <b/>
        <sz val="10"/>
        <color indexed="10"/>
        <rFont val="Arial"/>
        <family val="2"/>
      </rPr>
      <t xml:space="preserve"> BEFORE 8/18/2003</t>
    </r>
  </si>
  <si>
    <r>
      <t xml:space="preserve">1ST DUI PER SE </t>
    </r>
    <r>
      <rPr>
        <b/>
        <sz val="10"/>
        <color indexed="10"/>
        <rFont val="Arial"/>
        <family val="2"/>
      </rPr>
      <t>BEFORE 8/18/2003</t>
    </r>
  </si>
  <si>
    <t>COUNTY</t>
  </si>
  <si>
    <t>STATE</t>
  </si>
  <si>
    <t>CITY</t>
  </si>
  <si>
    <t>SOLICITOR</t>
  </si>
  <si>
    <t>BOND</t>
  </si>
  <si>
    <r>
      <t xml:space="preserve">3RD DUI PER SE </t>
    </r>
    <r>
      <rPr>
        <b/>
        <sz val="10"/>
        <color indexed="10"/>
        <rFont val="Arial"/>
        <family val="2"/>
      </rPr>
      <t>BEFORE 8/18/2003</t>
    </r>
  </si>
  <si>
    <r>
      <t xml:space="preserve">3RD DUI </t>
    </r>
    <r>
      <rPr>
        <b/>
        <sz val="10"/>
        <color indexed="10"/>
        <rFont val="Arial"/>
        <family val="2"/>
      </rPr>
      <t>BEFORE 8/19/2003</t>
    </r>
  </si>
  <si>
    <r>
      <t xml:space="preserve">2ND DUI </t>
    </r>
    <r>
      <rPr>
        <b/>
        <sz val="10"/>
        <color indexed="10"/>
        <rFont val="Arial"/>
        <family val="2"/>
      </rPr>
      <t>BEFORE 8/19/2003</t>
    </r>
  </si>
  <si>
    <r>
      <t xml:space="preserve">2ND DUI PER SE </t>
    </r>
    <r>
      <rPr>
        <b/>
        <sz val="10"/>
        <color indexed="10"/>
        <rFont val="Arial"/>
        <family val="2"/>
      </rPr>
      <t>BEFORE 8/18/2003</t>
    </r>
  </si>
  <si>
    <t>4TH DRIVING UNDER INFLUENCE</t>
  </si>
  <si>
    <t>4TH DRIVING UNDER INFLUENCE PER SE</t>
  </si>
  <si>
    <t>JAIL</t>
  </si>
  <si>
    <t>Register of Deeds and Related Charges</t>
  </si>
  <si>
    <t>100% of Fees to County</t>
  </si>
  <si>
    <t>100% County</t>
  </si>
  <si>
    <t>County General Fund Register of Deeds Fees &amp; Related Charges</t>
  </si>
  <si>
    <t>44% county</t>
  </si>
  <si>
    <t>56% state</t>
  </si>
  <si>
    <t>Professional &amp; Surety Bondsman's Fees</t>
  </si>
  <si>
    <t>100%                    To CITY</t>
  </si>
  <si>
    <t>To City</t>
  </si>
  <si>
    <r>
      <t xml:space="preserve">Indigent Defense Fee </t>
    </r>
    <r>
      <rPr>
        <b/>
        <sz val="10"/>
        <color indexed="10"/>
        <rFont val="Arial"/>
        <family val="2"/>
      </rPr>
      <t>*</t>
    </r>
  </si>
  <si>
    <t xml:space="preserve">I. </t>
  </si>
  <si>
    <t>Magistrate Filing  - Assessment - $10.00</t>
  </si>
  <si>
    <t>P - 72-100</t>
  </si>
  <si>
    <t>General Sessions Court -107.5%</t>
  </si>
  <si>
    <t>Magistrates’ Court -107.5%</t>
  </si>
  <si>
    <t>TATTOOING</t>
  </si>
  <si>
    <t>Department of Health and Environmental Control (Tattooing)</t>
  </si>
  <si>
    <t>Office of Indigent Defense</t>
  </si>
  <si>
    <t>§56-1-460</t>
  </si>
  <si>
    <t>§14-1-204 &amp; 73.13</t>
  </si>
  <si>
    <t>General Sessions DUS DPS Pullout - $100.00</t>
  </si>
  <si>
    <t>Magistrate DUS DPS Pullout - $100.00</t>
  </si>
  <si>
    <t>$50.00 to State</t>
  </si>
  <si>
    <t>DUI / DUS &amp; TRAFFIC</t>
  </si>
  <si>
    <t xml:space="preserve">CIRCUIT / FAMILY / CIVIL FILING FEES </t>
  </si>
  <si>
    <t>MISCELLANEOUS FEES</t>
  </si>
  <si>
    <t>3RD &amp; SUB. DRIVING UNDER SUSPENSION FOR DUI</t>
  </si>
  <si>
    <t>Circuit / Family Court Fines, Fees and Other Revenue</t>
  </si>
  <si>
    <t>Magistrate Filing Assessment - $25.00 (Civil)</t>
  </si>
  <si>
    <t>P - 72.100</t>
  </si>
  <si>
    <t>Magistrate Filing Assessment - $10.00 (Civil)</t>
  </si>
  <si>
    <t>General Session DUS DPS Pullout - $100.00</t>
  </si>
  <si>
    <t>Magistrate DUS DPS Pullout -$100.00</t>
  </si>
  <si>
    <t>General Sessions DUI Assessment - $12 per case</t>
  </si>
  <si>
    <t>§56-5-2995</t>
  </si>
  <si>
    <t>Magistrates’ Court DUI - $12 per case</t>
  </si>
  <si>
    <t>$56-5-2995</t>
  </si>
  <si>
    <t>General Sessions DUI Surcharge - $100 per case</t>
  </si>
  <si>
    <t>General Sessions DUI DPS Pullout - $100</t>
  </si>
  <si>
    <t>§56-5-2940 &amp; 2945</t>
  </si>
  <si>
    <t>Magistrates’ DUI DPS Pullout - $100</t>
  </si>
  <si>
    <t>General Sessions Drug Surcharge - $100 per case</t>
  </si>
  <si>
    <t>Magistrates Drug Surcharge - $100 per case</t>
  </si>
  <si>
    <t>General Sessions Law Enforcement Surcharge - $25 per case</t>
  </si>
  <si>
    <t>Magistrates Law Enforcement Surcharge - $25 per case</t>
  </si>
  <si>
    <t>General Sessions - 107.5%</t>
  </si>
  <si>
    <t>General Sessions -107.5%</t>
  </si>
  <si>
    <t>Magistrates - 107.5&amp; %</t>
  </si>
  <si>
    <t>General Sessions - Victim Surcharge $100.00</t>
  </si>
  <si>
    <t>Magistrates - Victim Surcharge $25.00</t>
  </si>
  <si>
    <t>Magistrate Filing Assessment - $25.00</t>
  </si>
  <si>
    <t>Magistrate Filing Assessment - $10.00</t>
  </si>
  <si>
    <t>1ST, &amp; 2ND DUS FOR DUI</t>
  </si>
  <si>
    <t>1ST, 2ND, 3RD &amp; SUB DUS NON DUI</t>
  </si>
  <si>
    <t>Public Defender Application fee - $40 Per Application</t>
  </si>
  <si>
    <t>Family / Alimony / Child Support Fee</t>
  </si>
  <si>
    <t>Magistrates DUI Assessment - $12 per case</t>
  </si>
  <si>
    <t>Magistrates DUI Surcharge - $100 per case</t>
  </si>
  <si>
    <t>General Sessions DRUG  Surcharge - $100 per case</t>
  </si>
  <si>
    <t>Magistrates DRUG Surcharge - $100 per case</t>
  </si>
  <si>
    <t>Magistrates Law Enforcement Surcharge  - $25 per case</t>
  </si>
  <si>
    <t>Municipal DUS DPS Pullout - $100 per case</t>
  </si>
  <si>
    <t>56-1-460</t>
  </si>
  <si>
    <t>Municipal DUI  - $12.00</t>
  </si>
  <si>
    <t>56-5-2995</t>
  </si>
  <si>
    <t>14-1-211</t>
  </si>
  <si>
    <t>Municipal DUI DPS Pullout - $100.00</t>
  </si>
  <si>
    <t>Municipal DRUG Surcharge -$100 per case</t>
  </si>
  <si>
    <t>Municipal Law Enforcement Surcharge - $25 per case</t>
  </si>
  <si>
    <t>Municipal Court (107.5%)</t>
  </si>
  <si>
    <t>Municipal DUI MUSC Surcharge - $100.00 Per Case</t>
  </si>
  <si>
    <t>Section 8-21-310(1)(a) Filing Fee - $100.00 Per Filing</t>
  </si>
  <si>
    <t>P - 73.13</t>
  </si>
  <si>
    <t>General Sessions Court DUI Assessment - $12 per case</t>
  </si>
  <si>
    <t>General Sessions - $100.00</t>
  </si>
  <si>
    <t>Magistrates - $25.00</t>
  </si>
  <si>
    <t>Section 8-21-310(11)(a) Filing Fee - $100 per filing</t>
  </si>
  <si>
    <t>§14-1-204</t>
  </si>
  <si>
    <t>HH</t>
  </si>
  <si>
    <t>Boating Under The Influence - $50.00 to SLED</t>
  </si>
  <si>
    <t>TO COUNTY GENERAL FUND</t>
  </si>
  <si>
    <t>$50.00 Filing Fee Increase</t>
  </si>
  <si>
    <t>TO COUNTYGENERAL FUND</t>
  </si>
  <si>
    <t>City General Fund 3% Collection Charge</t>
  </si>
  <si>
    <t xml:space="preserve">Restitution </t>
  </si>
  <si>
    <t>TO CITY / MUNICIPAL GENERAL FUND</t>
  </si>
  <si>
    <t>CITY / MUNICIPAL VICTIM FUND</t>
  </si>
  <si>
    <t>City of:  ___________________________  General Fund</t>
  </si>
  <si>
    <t>City Of:  _________________________ General Fund</t>
  </si>
  <si>
    <t>56% county</t>
  </si>
  <si>
    <t>44% state</t>
  </si>
  <si>
    <t>County General Fund Fee For Expunging Criminal Records</t>
  </si>
  <si>
    <t>Magistrate Filing - Assessment - $25.00</t>
  </si>
  <si>
    <r>
      <t xml:space="preserve">1ST, 2ND, 3RD &amp; SUB </t>
    </r>
    <r>
      <rPr>
        <b/>
        <sz val="10"/>
        <color indexed="10"/>
        <rFont val="Arial"/>
        <family val="2"/>
      </rPr>
      <t>DUS</t>
    </r>
    <r>
      <rPr>
        <b/>
        <sz val="10"/>
        <rFont val="Arial"/>
        <family val="0"/>
      </rPr>
      <t xml:space="preserve"> NON DUI</t>
    </r>
  </si>
  <si>
    <r>
      <t xml:space="preserve">1ST, &amp; 2ND </t>
    </r>
    <r>
      <rPr>
        <b/>
        <sz val="10"/>
        <color indexed="10"/>
        <rFont val="Arial"/>
        <family val="2"/>
      </rPr>
      <t>DUS</t>
    </r>
    <r>
      <rPr>
        <b/>
        <sz val="10"/>
        <rFont val="Arial"/>
        <family val="0"/>
      </rPr>
      <t xml:space="preserve"> FOR DUI</t>
    </r>
  </si>
  <si>
    <t>Municipal  (107.5) %</t>
  </si>
  <si>
    <t>UPDATED 6/27/2004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</si>
</sst>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0_);[Red]\(&quot;$&quot;#,##0.0000\)"/>
    <numFmt numFmtId="169" formatCode="_(&quot;$&quot;* #,##0.0000_);_(&quot;$&quot;* \(#,##0.0000\);_(&quot;$&quot;* &quot;-&quot;????_);_(@_)"/>
    <numFmt numFmtId="170" formatCode="0.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5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ashDot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Dashed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dotted"/>
    </border>
    <border diagonalUp="1" diagonalDown="1">
      <left style="thin"/>
      <right>
        <color indexed="63"/>
      </right>
      <top style="double"/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 style="double"/>
      <diagonal style="dotted"/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ck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otted"/>
    </border>
    <border diagonalUp="1" diagonalDown="1">
      <left style="medium"/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 style="medium"/>
      <top style="double"/>
      <bottom>
        <color indexed="63"/>
      </bottom>
      <diagonal style="dotted"/>
    </border>
    <border diagonalUp="1" diagonalDown="1">
      <left>
        <color indexed="63"/>
      </left>
      <right style="thick"/>
      <top style="double"/>
      <bottom>
        <color indexed="63"/>
      </bottom>
      <diagonal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 diagonalDown="1">
      <left>
        <color indexed="63"/>
      </left>
      <right style="medium"/>
      <top>
        <color indexed="63"/>
      </top>
      <bottom style="double"/>
      <diagonal style="dotted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 diagonalUp="1" diagonalDown="1">
      <left>
        <color indexed="63"/>
      </left>
      <right>
        <color indexed="63"/>
      </right>
      <top style="thick"/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ashDot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8" fontId="0" fillId="0" borderId="5" xfId="0" applyNumberForma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0" fontId="0" fillId="0" borderId="0" xfId="0" applyNumberFormat="1" applyAlignment="1">
      <alignment/>
    </xf>
    <xf numFmtId="8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8" fontId="1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9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8" fontId="1" fillId="0" borderId="11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44" fontId="0" fillId="0" borderId="10" xfId="17" applyBorder="1" applyAlignment="1">
      <alignment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4" fontId="0" fillId="0" borderId="18" xfId="17" applyBorder="1" applyAlignment="1">
      <alignment/>
    </xf>
    <xf numFmtId="8" fontId="0" fillId="0" borderId="19" xfId="0" applyNumberFormat="1" applyBorder="1" applyAlignment="1">
      <alignment/>
    </xf>
    <xf numFmtId="44" fontId="0" fillId="0" borderId="20" xfId="17" applyBorder="1" applyAlignment="1">
      <alignment/>
    </xf>
    <xf numFmtId="8" fontId="0" fillId="0" borderId="21" xfId="0" applyNumberFormat="1" applyBorder="1" applyAlignment="1">
      <alignment/>
    </xf>
    <xf numFmtId="8" fontId="0" fillId="0" borderId="22" xfId="0" applyNumberFormat="1" applyBorder="1" applyAlignment="1">
      <alignment/>
    </xf>
    <xf numFmtId="44" fontId="0" fillId="0" borderId="13" xfId="17" applyBorder="1" applyAlignment="1">
      <alignment/>
    </xf>
    <xf numFmtId="44" fontId="0" fillId="0" borderId="0" xfId="17" applyAlignment="1">
      <alignment/>
    </xf>
    <xf numFmtId="44" fontId="0" fillId="0" borderId="18" xfId="17" applyBorder="1" applyAlignment="1">
      <alignment/>
    </xf>
    <xf numFmtId="44" fontId="0" fillId="0" borderId="20" xfId="17" applyBorder="1" applyAlignment="1">
      <alignment/>
    </xf>
    <xf numFmtId="44" fontId="0" fillId="0" borderId="0" xfId="17" applyBorder="1" applyAlignment="1">
      <alignment/>
    </xf>
    <xf numFmtId="44" fontId="0" fillId="0" borderId="13" xfId="17" applyBorder="1" applyAlignment="1">
      <alignment/>
    </xf>
    <xf numFmtId="44" fontId="0" fillId="0" borderId="10" xfId="17" applyBorder="1" applyAlignment="1">
      <alignment/>
    </xf>
    <xf numFmtId="44" fontId="0" fillId="0" borderId="23" xfId="17" applyBorder="1" applyAlignment="1">
      <alignment/>
    </xf>
    <xf numFmtId="44" fontId="0" fillId="0" borderId="0" xfId="17" applyFont="1" applyAlignment="1">
      <alignment/>
    </xf>
    <xf numFmtId="169" fontId="0" fillId="0" borderId="0" xfId="0" applyNumberFormat="1" applyAlignment="1">
      <alignment/>
    </xf>
    <xf numFmtId="44" fontId="0" fillId="0" borderId="24" xfId="17" applyBorder="1" applyAlignment="1">
      <alignment/>
    </xf>
    <xf numFmtId="44" fontId="0" fillId="0" borderId="23" xfId="17" applyBorder="1" applyAlignment="1">
      <alignment/>
    </xf>
    <xf numFmtId="0" fontId="1" fillId="0" borderId="3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8" fontId="0" fillId="0" borderId="20" xfId="0" applyNumberFormat="1" applyBorder="1" applyAlignment="1">
      <alignment/>
    </xf>
    <xf numFmtId="44" fontId="0" fillId="0" borderId="5" xfId="17" applyBorder="1" applyAlignment="1">
      <alignment/>
    </xf>
    <xf numFmtId="44" fontId="0" fillId="0" borderId="21" xfId="17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5" xfId="0" applyBorder="1" applyAlignment="1">
      <alignment/>
    </xf>
    <xf numFmtId="167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44" fontId="0" fillId="0" borderId="31" xfId="17" applyBorder="1" applyAlignment="1">
      <alignment/>
    </xf>
    <xf numFmtId="44" fontId="0" fillId="0" borderId="31" xfId="17" applyBorder="1" applyAlignment="1">
      <alignment/>
    </xf>
    <xf numFmtId="0" fontId="0" fillId="0" borderId="32" xfId="0" applyBorder="1" applyAlignment="1">
      <alignment/>
    </xf>
    <xf numFmtId="44" fontId="0" fillId="0" borderId="33" xfId="17" applyBorder="1" applyAlignment="1">
      <alignment/>
    </xf>
    <xf numFmtId="44" fontId="0" fillId="0" borderId="34" xfId="17" applyBorder="1" applyAlignment="1">
      <alignment/>
    </xf>
    <xf numFmtId="44" fontId="0" fillId="0" borderId="32" xfId="17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7" fontId="0" fillId="0" borderId="32" xfId="0" applyNumberFormat="1" applyBorder="1" applyAlignment="1">
      <alignment/>
    </xf>
    <xf numFmtId="44" fontId="0" fillId="0" borderId="19" xfId="17" applyBorder="1" applyAlignment="1">
      <alignment/>
    </xf>
    <xf numFmtId="44" fontId="0" fillId="0" borderId="5" xfId="17" applyBorder="1" applyAlignment="1">
      <alignment/>
    </xf>
    <xf numFmtId="44" fontId="0" fillId="0" borderId="35" xfId="17" applyBorder="1" applyAlignment="1">
      <alignment/>
    </xf>
    <xf numFmtId="44" fontId="0" fillId="0" borderId="24" xfId="17" applyBorder="1" applyAlignment="1">
      <alignment/>
    </xf>
    <xf numFmtId="44" fontId="0" fillId="0" borderId="21" xfId="17" applyBorder="1" applyAlignment="1">
      <alignment/>
    </xf>
    <xf numFmtId="0" fontId="0" fillId="0" borderId="36" xfId="0" applyBorder="1" applyAlignment="1">
      <alignment horizontal="center" vertical="center" wrapText="1"/>
    </xf>
    <xf numFmtId="44" fontId="0" fillId="0" borderId="19" xfId="17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6" fontId="0" fillId="0" borderId="40" xfId="0" applyNumberForma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8" fontId="0" fillId="0" borderId="30" xfId="0" applyNumberFormat="1" applyBorder="1" applyAlignment="1">
      <alignment/>
    </xf>
    <xf numFmtId="8" fontId="0" fillId="0" borderId="39" xfId="0" applyNumberFormat="1" applyBorder="1" applyAlignment="1">
      <alignment/>
    </xf>
    <xf numFmtId="8" fontId="0" fillId="0" borderId="38" xfId="0" applyNumberFormat="1" applyBorder="1" applyAlignment="1">
      <alignment/>
    </xf>
    <xf numFmtId="8" fontId="0" fillId="0" borderId="40" xfId="0" applyNumberFormat="1" applyBorder="1" applyAlignment="1">
      <alignment/>
    </xf>
    <xf numFmtId="0" fontId="1" fillId="0" borderId="41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6" fontId="1" fillId="0" borderId="40" xfId="0" applyNumberFormat="1" applyFont="1" applyBorder="1" applyAlignment="1">
      <alignment horizontal="center" vertical="center" wrapText="1"/>
    </xf>
    <xf numFmtId="8" fontId="0" fillId="0" borderId="32" xfId="0" applyNumberFormat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8" fontId="0" fillId="0" borderId="34" xfId="0" applyNumberFormat="1" applyBorder="1" applyAlignment="1">
      <alignment/>
    </xf>
    <xf numFmtId="8" fontId="0" fillId="0" borderId="31" xfId="0" applyNumberFormat="1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0" fillId="0" borderId="0" xfId="17" applyFont="1" applyAlignment="1">
      <alignment horizontal="center"/>
    </xf>
    <xf numFmtId="44" fontId="0" fillId="0" borderId="0" xfId="17" applyFont="1" applyBorder="1" applyAlignment="1">
      <alignment horizontal="center"/>
    </xf>
    <xf numFmtId="44" fontId="0" fillId="0" borderId="18" xfId="17" applyFont="1" applyBorder="1" applyAlignment="1">
      <alignment horizontal="center"/>
    </xf>
    <xf numFmtId="44" fontId="0" fillId="0" borderId="20" xfId="17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167" fontId="0" fillId="0" borderId="20" xfId="0" applyNumberFormat="1" applyBorder="1" applyAlignment="1">
      <alignment/>
    </xf>
    <xf numFmtId="167" fontId="0" fillId="0" borderId="44" xfId="0" applyNumberFormat="1" applyBorder="1" applyAlignment="1">
      <alignment/>
    </xf>
    <xf numFmtId="0" fontId="0" fillId="0" borderId="21" xfId="0" applyFont="1" applyBorder="1" applyAlignment="1">
      <alignment/>
    </xf>
    <xf numFmtId="8" fontId="1" fillId="0" borderId="3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5" xfId="0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8" fontId="15" fillId="0" borderId="9" xfId="0" applyNumberFormat="1" applyFont="1" applyBorder="1" applyAlignment="1">
      <alignment horizontal="center"/>
    </xf>
    <xf numFmtId="44" fontId="13" fillId="0" borderId="13" xfId="17" applyFont="1" applyBorder="1" applyAlignment="1">
      <alignment horizontal="center"/>
    </xf>
    <xf numFmtId="10" fontId="0" fillId="0" borderId="12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" fillId="0" borderId="46" xfId="0" applyFont="1" applyBorder="1" applyAlignment="1">
      <alignment horizontal="right"/>
    </xf>
    <xf numFmtId="10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67" fontId="0" fillId="0" borderId="35" xfId="0" applyNumberFormat="1" applyBorder="1" applyAlignment="1">
      <alignment/>
    </xf>
    <xf numFmtId="8" fontId="15" fillId="0" borderId="0" xfId="0" applyNumberFormat="1" applyFont="1" applyBorder="1" applyAlignment="1">
      <alignment horizontal="center"/>
    </xf>
    <xf numFmtId="44" fontId="12" fillId="0" borderId="48" xfId="17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13" fillId="0" borderId="13" xfId="0" applyNumberFormat="1" applyFont="1" applyBorder="1" applyAlignment="1">
      <alignment horizontal="center"/>
    </xf>
    <xf numFmtId="44" fontId="0" fillId="0" borderId="13" xfId="17" applyBorder="1" applyAlignment="1">
      <alignment horizontal="right"/>
    </xf>
    <xf numFmtId="10" fontId="12" fillId="0" borderId="37" xfId="0" applyNumberFormat="1" applyFont="1" applyBorder="1" applyAlignment="1">
      <alignment/>
    </xf>
    <xf numFmtId="0" fontId="12" fillId="0" borderId="37" xfId="0" applyFont="1" applyBorder="1" applyAlignment="1">
      <alignment/>
    </xf>
    <xf numFmtId="44" fontId="10" fillId="0" borderId="13" xfId="17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4" fontId="16" fillId="0" borderId="0" xfId="17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4" fontId="12" fillId="0" borderId="0" xfId="17" applyFont="1" applyBorder="1" applyAlignment="1">
      <alignment/>
    </xf>
    <xf numFmtId="0" fontId="0" fillId="0" borderId="24" xfId="0" applyBorder="1" applyAlignment="1">
      <alignment/>
    </xf>
    <xf numFmtId="44" fontId="0" fillId="0" borderId="13" xfId="0" applyNumberFormat="1" applyBorder="1" applyAlignment="1">
      <alignment/>
    </xf>
    <xf numFmtId="44" fontId="0" fillId="0" borderId="30" xfId="17" applyBorder="1" applyAlignment="1">
      <alignment/>
    </xf>
    <xf numFmtId="44" fontId="0" fillId="0" borderId="50" xfId="17" applyBorder="1" applyAlignment="1">
      <alignment/>
    </xf>
    <xf numFmtId="0" fontId="0" fillId="0" borderId="51" xfId="0" applyBorder="1" applyAlignment="1">
      <alignment horizontal="center" vertical="center"/>
    </xf>
    <xf numFmtId="8" fontId="1" fillId="0" borderId="0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right"/>
    </xf>
    <xf numFmtId="44" fontId="10" fillId="0" borderId="13" xfId="17" applyFont="1" applyBorder="1" applyAlignment="1">
      <alignment/>
    </xf>
    <xf numFmtId="44" fontId="10" fillId="0" borderId="48" xfId="17" applyFont="1" applyBorder="1" applyAlignment="1">
      <alignment/>
    </xf>
    <xf numFmtId="44" fontId="10" fillId="0" borderId="13" xfId="17" applyFont="1" applyBorder="1" applyAlignment="1">
      <alignment/>
    </xf>
    <xf numFmtId="44" fontId="16" fillId="0" borderId="48" xfId="17" applyFont="1" applyBorder="1" applyAlignment="1">
      <alignment horizontal="center"/>
    </xf>
    <xf numFmtId="0" fontId="0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4" fontId="1" fillId="0" borderId="0" xfId="17" applyFont="1" applyBorder="1" applyAlignment="1">
      <alignment horizontal="center" vertical="center"/>
    </xf>
    <xf numFmtId="44" fontId="0" fillId="0" borderId="0" xfId="17" applyBorder="1" applyAlignment="1">
      <alignment horizontal="right"/>
    </xf>
    <xf numFmtId="8" fontId="1" fillId="0" borderId="59" xfId="0" applyNumberFormat="1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center" vertical="center" wrapText="1"/>
    </xf>
    <xf numFmtId="8" fontId="15" fillId="0" borderId="60" xfId="0" applyNumberFormat="1" applyFont="1" applyBorder="1" applyAlignment="1">
      <alignment horizontal="center"/>
    </xf>
    <xf numFmtId="44" fontId="0" fillId="0" borderId="0" xfId="17" applyAlignment="1">
      <alignment horizontal="righ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44" fontId="9" fillId="0" borderId="0" xfId="17" applyFont="1" applyAlignment="1">
      <alignment horizontal="center"/>
    </xf>
    <xf numFmtId="44" fontId="9" fillId="0" borderId="12" xfId="17" applyFont="1" applyBorder="1" applyAlignment="1">
      <alignment horizontal="center"/>
    </xf>
    <xf numFmtId="44" fontId="9" fillId="0" borderId="48" xfId="17" applyFont="1" applyBorder="1" applyAlignment="1">
      <alignment horizontal="center"/>
    </xf>
    <xf numFmtId="44" fontId="0" fillId="0" borderId="0" xfId="17" applyNumberFormat="1" applyAlignment="1">
      <alignment horizontal="right"/>
    </xf>
    <xf numFmtId="44" fontId="0" fillId="0" borderId="12" xfId="17" applyBorder="1" applyAlignment="1">
      <alignment horizontal="center"/>
    </xf>
    <xf numFmtId="44" fontId="0" fillId="0" borderId="0" xfId="17" applyAlignment="1">
      <alignment horizontal="center"/>
    </xf>
    <xf numFmtId="44" fontId="0" fillId="0" borderId="61" xfId="17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6" fillId="0" borderId="12" xfId="17" applyFont="1" applyBorder="1" applyAlignment="1">
      <alignment horizontal="center"/>
    </xf>
    <xf numFmtId="44" fontId="0" fillId="0" borderId="0" xfId="17" applyFont="1" applyAlignment="1">
      <alignment horizontal="right"/>
    </xf>
    <xf numFmtId="44" fontId="16" fillId="0" borderId="12" xfId="17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4" fontId="0" fillId="0" borderId="13" xfId="17" applyBorder="1" applyAlignment="1">
      <alignment horizontal="right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13" fillId="0" borderId="0" xfId="17" applyFont="1" applyBorder="1" applyAlignment="1">
      <alignment horizontal="center"/>
    </xf>
    <xf numFmtId="44" fontId="13" fillId="0" borderId="13" xfId="17" applyFont="1" applyBorder="1" applyAlignment="1">
      <alignment horizontal="center"/>
    </xf>
    <xf numFmtId="44" fontId="0" fillId="0" borderId="0" xfId="17" applyBorder="1" applyAlignment="1">
      <alignment horizontal="right"/>
    </xf>
    <xf numFmtId="44" fontId="0" fillId="0" borderId="13" xfId="17" applyBorder="1" applyAlignment="1">
      <alignment horizontal="right"/>
    </xf>
    <xf numFmtId="0" fontId="0" fillId="0" borderId="0" xfId="0" applyFont="1" applyBorder="1" applyAlignment="1">
      <alignment horizontal="left"/>
    </xf>
    <xf numFmtId="44" fontId="10" fillId="0" borderId="0" xfId="17" applyFont="1" applyBorder="1" applyAlignment="1">
      <alignment horizontal="center"/>
    </xf>
    <xf numFmtId="44" fontId="10" fillId="0" borderId="13" xfId="17" applyFont="1" applyBorder="1" applyAlignment="1">
      <alignment horizontal="center"/>
    </xf>
    <xf numFmtId="44" fontId="12" fillId="0" borderId="12" xfId="17" applyFont="1" applyBorder="1" applyAlignment="1">
      <alignment horizontal="center"/>
    </xf>
    <xf numFmtId="44" fontId="12" fillId="0" borderId="48" xfId="17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12" xfId="17" applyBorder="1" applyAlignment="1">
      <alignment horizontal="right"/>
    </xf>
    <xf numFmtId="44" fontId="0" fillId="0" borderId="48" xfId="17" applyBorder="1" applyAlignment="1">
      <alignment horizontal="right"/>
    </xf>
    <xf numFmtId="44" fontId="0" fillId="0" borderId="0" xfId="17" applyFont="1" applyBorder="1" applyAlignment="1">
      <alignment horizontal="right"/>
    </xf>
    <xf numFmtId="44" fontId="0" fillId="0" borderId="13" xfId="17" applyFont="1" applyBorder="1" applyAlignment="1">
      <alignment horizontal="right"/>
    </xf>
    <xf numFmtId="44" fontId="13" fillId="0" borderId="60" xfId="17" applyFont="1" applyBorder="1" applyAlignment="1">
      <alignment horizontal="center"/>
    </xf>
    <xf numFmtId="44" fontId="13" fillId="0" borderId="49" xfId="17" applyFont="1" applyBorder="1" applyAlignment="1">
      <alignment horizontal="center"/>
    </xf>
    <xf numFmtId="44" fontId="0" fillId="0" borderId="8" xfId="17" applyBorder="1" applyAlignment="1">
      <alignment horizontal="center"/>
    </xf>
    <xf numFmtId="44" fontId="0" fillId="0" borderId="62" xfId="17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63" xfId="0" applyBorder="1" applyAlignment="1">
      <alignment/>
    </xf>
    <xf numFmtId="0" fontId="10" fillId="0" borderId="12" xfId="0" applyFont="1" applyBorder="1" applyAlignment="1">
      <alignment horizontal="left"/>
    </xf>
    <xf numFmtId="44" fontId="10" fillId="0" borderId="12" xfId="17" applyFont="1" applyBorder="1" applyAlignment="1">
      <alignment horizontal="center"/>
    </xf>
    <xf numFmtId="44" fontId="10" fillId="0" borderId="48" xfId="17" applyFont="1" applyBorder="1" applyAlignment="1">
      <alignment horizontal="center"/>
    </xf>
    <xf numFmtId="44" fontId="0" fillId="0" borderId="60" xfId="17" applyBorder="1" applyAlignment="1">
      <alignment horizontal="right"/>
    </xf>
    <xf numFmtId="44" fontId="0" fillId="0" borderId="49" xfId="17" applyBorder="1" applyAlignment="1">
      <alignment horizontal="right"/>
    </xf>
    <xf numFmtId="8" fontId="15" fillId="0" borderId="46" xfId="0" applyNumberFormat="1" applyFont="1" applyBorder="1" applyAlignment="1">
      <alignment horizontal="center"/>
    </xf>
    <xf numFmtId="8" fontId="15" fillId="0" borderId="47" xfId="0" applyNumberFormat="1" applyFont="1" applyBorder="1" applyAlignment="1">
      <alignment horizontal="center"/>
    </xf>
    <xf numFmtId="8" fontId="15" fillId="0" borderId="63" xfId="0" applyNumberFormat="1" applyFont="1" applyBorder="1" applyAlignment="1">
      <alignment horizontal="center"/>
    </xf>
    <xf numFmtId="44" fontId="1" fillId="0" borderId="13" xfId="17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11" xfId="0" applyBorder="1" applyAlignment="1">
      <alignment horizontal="left"/>
    </xf>
    <xf numFmtId="44" fontId="12" fillId="0" borderId="12" xfId="17" applyFont="1" applyBorder="1" applyAlignment="1">
      <alignment horizontal="right"/>
    </xf>
    <xf numFmtId="44" fontId="12" fillId="0" borderId="48" xfId="17" applyFont="1" applyBorder="1" applyAlignment="1">
      <alignment horizontal="right"/>
    </xf>
    <xf numFmtId="0" fontId="0" fillId="0" borderId="0" xfId="0" applyAlignment="1">
      <alignment horizontal="center"/>
    </xf>
    <xf numFmtId="8" fontId="14" fillId="0" borderId="60" xfId="0" applyNumberFormat="1" applyFont="1" applyBorder="1" applyAlignment="1">
      <alignment horizontal="center"/>
    </xf>
    <xf numFmtId="8" fontId="14" fillId="0" borderId="49" xfId="0" applyNumberFormat="1" applyFont="1" applyBorder="1" applyAlignment="1">
      <alignment horizontal="center"/>
    </xf>
    <xf numFmtId="44" fontId="9" fillId="0" borderId="0" xfId="17" applyFont="1" applyBorder="1" applyAlignment="1">
      <alignment horizontal="right"/>
    </xf>
    <xf numFmtId="44" fontId="9" fillId="0" borderId="13" xfId="17" applyFont="1" applyBorder="1" applyAlignment="1">
      <alignment horizontal="right"/>
    </xf>
    <xf numFmtId="44" fontId="10" fillId="0" borderId="12" xfId="17" applyFont="1" applyBorder="1" applyAlignment="1">
      <alignment horizontal="right"/>
    </xf>
    <xf numFmtId="44" fontId="10" fillId="0" borderId="48" xfId="17" applyFont="1" applyBorder="1" applyAlignment="1">
      <alignment horizontal="right"/>
    </xf>
    <xf numFmtId="44" fontId="0" fillId="0" borderId="0" xfId="17" applyNumberFormat="1" applyFont="1" applyBorder="1" applyAlignment="1">
      <alignment horizontal="right"/>
    </xf>
    <xf numFmtId="44" fontId="0" fillId="0" borderId="12" xfId="17" applyFont="1" applyBorder="1" applyAlignment="1">
      <alignment horizontal="right"/>
    </xf>
    <xf numFmtId="44" fontId="0" fillId="0" borderId="48" xfId="17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0" fillId="0" borderId="13" xfId="17" applyFont="1" applyBorder="1" applyAlignment="1">
      <alignment horizontal="right"/>
    </xf>
    <xf numFmtId="44" fontId="0" fillId="0" borderId="47" xfId="17" applyFont="1" applyBorder="1" applyAlignment="1">
      <alignment horizontal="right"/>
    </xf>
    <xf numFmtId="44" fontId="0" fillId="0" borderId="63" xfId="17" applyFont="1" applyBorder="1" applyAlignment="1">
      <alignment horizontal="right"/>
    </xf>
    <xf numFmtId="0" fontId="0" fillId="0" borderId="47" xfId="0" applyBorder="1" applyAlignment="1">
      <alignment horizontal="left"/>
    </xf>
    <xf numFmtId="8" fontId="0" fillId="0" borderId="0" xfId="17" applyNumberFormat="1" applyFont="1" applyBorder="1" applyAlignment="1">
      <alignment horizontal="right"/>
    </xf>
    <xf numFmtId="8" fontId="10" fillId="0" borderId="0" xfId="17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zoomScale="75" zoomScaleNormal="75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" sqref="A6"/>
    </sheetView>
  </sheetViews>
  <sheetFormatPr defaultColWidth="9.140625" defaultRowHeight="12.75"/>
  <cols>
    <col min="1" max="1" width="55.5742187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4" width="14.7109375" style="0" customWidth="1"/>
    <col min="15" max="15" width="13.421875" style="0" bestFit="1" customWidth="1"/>
    <col min="16" max="16" width="13.421875" style="0" customWidth="1"/>
    <col min="17" max="17" width="13.421875" style="0" bestFit="1" customWidth="1"/>
    <col min="18" max="18" width="14.57421875" style="0" customWidth="1"/>
  </cols>
  <sheetData>
    <row r="1" spans="1:22" ht="39.75" customHeight="1" thickBot="1">
      <c r="A1" s="6" t="s">
        <v>13</v>
      </c>
      <c r="B1" s="196" t="s">
        <v>35</v>
      </c>
      <c r="C1" s="181"/>
      <c r="D1" s="182"/>
      <c r="E1" s="182"/>
      <c r="F1" s="182"/>
      <c r="G1" s="183"/>
      <c r="H1" s="184" t="s">
        <v>34</v>
      </c>
      <c r="I1" s="179"/>
      <c r="J1" s="197" t="s">
        <v>162</v>
      </c>
      <c r="K1" s="198"/>
      <c r="L1" s="198"/>
      <c r="M1" s="198"/>
      <c r="N1" s="198"/>
      <c r="O1" s="198"/>
      <c r="P1" s="198"/>
      <c r="Q1" s="198"/>
      <c r="R1" s="199"/>
      <c r="S1" s="12"/>
      <c r="T1" s="12"/>
      <c r="U1" s="12"/>
      <c r="V1" s="12"/>
    </row>
    <row r="2" spans="1:18" ht="39.75" customHeight="1" thickBot="1">
      <c r="A2" s="144" t="s">
        <v>314</v>
      </c>
      <c r="B2" s="76" t="s">
        <v>52</v>
      </c>
      <c r="C2" s="77" t="s">
        <v>165</v>
      </c>
      <c r="D2" s="78" t="s">
        <v>166</v>
      </c>
      <c r="E2" s="77" t="s">
        <v>118</v>
      </c>
      <c r="F2" s="78" t="s">
        <v>59</v>
      </c>
      <c r="G2" s="79" t="s">
        <v>60</v>
      </c>
      <c r="H2" s="80" t="s">
        <v>48</v>
      </c>
      <c r="I2" s="81" t="s">
        <v>123</v>
      </c>
      <c r="J2" s="82" t="s">
        <v>8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183</v>
      </c>
      <c r="R2" s="101" t="s">
        <v>39</v>
      </c>
    </row>
    <row r="3" spans="1:18" ht="18.75" thickTop="1">
      <c r="A3" s="104" t="s">
        <v>37</v>
      </c>
      <c r="B3" s="105"/>
      <c r="C3" s="106"/>
      <c r="D3" s="107"/>
      <c r="E3" s="106"/>
      <c r="F3" s="107"/>
      <c r="G3" s="106"/>
      <c r="H3" s="108"/>
      <c r="I3" s="109"/>
      <c r="J3" s="108"/>
      <c r="K3" s="106"/>
      <c r="L3" s="106"/>
      <c r="M3" s="106"/>
      <c r="N3" s="106"/>
      <c r="O3" s="106"/>
      <c r="P3" s="106"/>
      <c r="Q3" s="106"/>
      <c r="R3" s="110"/>
    </row>
    <row r="4" spans="1:18" ht="18" customHeight="1">
      <c r="A4" s="3" t="s">
        <v>36</v>
      </c>
      <c r="B4" s="48"/>
      <c r="C4" s="48">
        <f>B4*0.56</f>
        <v>0</v>
      </c>
      <c r="D4" s="48">
        <f>B4*0.44</f>
        <v>0</v>
      </c>
      <c r="E4" s="15"/>
      <c r="F4" s="15"/>
      <c r="G4" s="57"/>
      <c r="H4" s="54">
        <f aca="true" t="shared" si="0" ref="H4:H10">(B4*1.075)*0.6465</f>
        <v>0</v>
      </c>
      <c r="I4" s="56">
        <f aca="true" t="shared" si="1" ref="I4:I10">(B4*1.075)*0.3535</f>
        <v>0</v>
      </c>
      <c r="J4" s="48"/>
      <c r="K4" s="48"/>
      <c r="L4" s="48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48"/>
      <c r="C5" s="15"/>
      <c r="D5" s="15"/>
      <c r="E5" s="15"/>
      <c r="F5" s="15"/>
      <c r="G5" s="48">
        <f>B5*1</f>
        <v>0</v>
      </c>
      <c r="H5" s="54">
        <f t="shared" si="0"/>
        <v>0</v>
      </c>
      <c r="I5" s="56">
        <f t="shared" si="1"/>
        <v>0</v>
      </c>
      <c r="J5" s="48"/>
      <c r="K5" s="48"/>
      <c r="L5" s="48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48"/>
      <c r="C6" s="49">
        <f>(B6*0.56)/2</f>
        <v>0</v>
      </c>
      <c r="D6" s="49">
        <f>(B6*0.44)/2</f>
        <v>0</v>
      </c>
      <c r="E6" s="15"/>
      <c r="F6" s="15"/>
      <c r="G6" s="48">
        <f>B6/2</f>
        <v>0</v>
      </c>
      <c r="H6" s="54">
        <f t="shared" si="0"/>
        <v>0</v>
      </c>
      <c r="I6" s="56">
        <f t="shared" si="1"/>
        <v>0</v>
      </c>
      <c r="J6" s="48"/>
      <c r="K6" s="48"/>
      <c r="L6" s="48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48"/>
      <c r="C7" s="49">
        <f>B7*0.56</f>
        <v>0</v>
      </c>
      <c r="D7" s="49">
        <f>B7*0.44</f>
        <v>0</v>
      </c>
      <c r="E7" s="15"/>
      <c r="F7" s="15"/>
      <c r="G7" s="57"/>
      <c r="H7" s="54">
        <f t="shared" si="0"/>
        <v>0</v>
      </c>
      <c r="I7" s="56">
        <f t="shared" si="1"/>
        <v>0</v>
      </c>
      <c r="J7" s="48"/>
      <c r="K7" s="48"/>
      <c r="L7" s="48"/>
      <c r="M7" s="15"/>
      <c r="N7" s="15"/>
      <c r="O7" s="15"/>
      <c r="P7" s="15"/>
      <c r="Q7" s="49"/>
      <c r="R7" s="58"/>
    </row>
    <row r="8" spans="1:18" ht="18" customHeight="1">
      <c r="A8" s="3" t="s">
        <v>10</v>
      </c>
      <c r="B8" s="48"/>
      <c r="C8" s="15"/>
      <c r="D8" s="15"/>
      <c r="E8" s="15"/>
      <c r="F8" s="15"/>
      <c r="G8" s="49">
        <f>B8*1</f>
        <v>0</v>
      </c>
      <c r="H8" s="54">
        <f t="shared" si="0"/>
        <v>0</v>
      </c>
      <c r="I8" s="56">
        <f t="shared" si="1"/>
        <v>0</v>
      </c>
      <c r="J8" s="48"/>
      <c r="K8" s="48"/>
      <c r="L8" s="48"/>
      <c r="M8" s="15"/>
      <c r="N8" s="15"/>
      <c r="O8" s="15"/>
      <c r="P8" s="15"/>
      <c r="Q8" s="15"/>
      <c r="R8" s="58"/>
    </row>
    <row r="9" spans="1:18" ht="18" customHeight="1">
      <c r="A9" s="5" t="s">
        <v>233</v>
      </c>
      <c r="B9" s="48"/>
      <c r="C9" s="15"/>
      <c r="D9" s="15"/>
      <c r="E9" s="15"/>
      <c r="F9" s="15"/>
      <c r="G9" s="49">
        <f>B9*1</f>
        <v>0</v>
      </c>
      <c r="H9" s="54">
        <f>(B9*1.075)*0.6465</f>
        <v>0</v>
      </c>
      <c r="I9" s="56">
        <f>(B9*1.075)*0.3535</f>
        <v>0</v>
      </c>
      <c r="J9" s="48"/>
      <c r="K9" s="48"/>
      <c r="L9" s="48"/>
      <c r="M9" s="15"/>
      <c r="N9" s="15"/>
      <c r="O9" s="15"/>
      <c r="P9" s="15"/>
      <c r="Q9" s="15"/>
      <c r="R9" s="58"/>
    </row>
    <row r="10" spans="1:18" ht="18" customHeight="1" thickBot="1">
      <c r="A10" s="5" t="s">
        <v>114</v>
      </c>
      <c r="B10" s="48"/>
      <c r="C10" s="49">
        <f>B10*0.56</f>
        <v>0</v>
      </c>
      <c r="D10" s="49">
        <f>B10*0.44</f>
        <v>0</v>
      </c>
      <c r="E10" s="15"/>
      <c r="F10" s="15"/>
      <c r="G10" s="57"/>
      <c r="H10" s="54">
        <f t="shared" si="0"/>
        <v>0</v>
      </c>
      <c r="I10" s="56">
        <f t="shared" si="1"/>
        <v>0</v>
      </c>
      <c r="J10" s="48"/>
      <c r="K10" s="48"/>
      <c r="L10" s="48"/>
      <c r="M10" s="15"/>
      <c r="N10" s="15"/>
      <c r="O10" s="15"/>
      <c r="P10" s="49"/>
      <c r="Q10" s="15"/>
      <c r="R10" s="58"/>
    </row>
    <row r="11" spans="1:18" ht="18" customHeight="1" thickTop="1">
      <c r="A11" s="111" t="s">
        <v>184</v>
      </c>
      <c r="B11" s="177"/>
      <c r="C11" s="112"/>
      <c r="D11" s="112"/>
      <c r="E11" s="112"/>
      <c r="F11" s="112"/>
      <c r="G11" s="113"/>
      <c r="H11" s="114"/>
      <c r="I11" s="113"/>
      <c r="J11" s="112"/>
      <c r="K11" s="112"/>
      <c r="L11" s="112"/>
      <c r="M11" s="112"/>
      <c r="N11" s="112"/>
      <c r="O11" s="112"/>
      <c r="P11" s="112"/>
      <c r="Q11" s="112"/>
      <c r="R11" s="115"/>
    </row>
    <row r="12" spans="1:18" ht="18" customHeight="1">
      <c r="A12" s="5" t="s">
        <v>38</v>
      </c>
      <c r="B12" s="48"/>
      <c r="C12" s="15"/>
      <c r="D12" s="15"/>
      <c r="E12" s="49">
        <f>B12*1</f>
        <v>0</v>
      </c>
      <c r="F12" s="15"/>
      <c r="G12" s="57"/>
      <c r="H12" s="54">
        <f>(B12*1.075)*0.6465</f>
        <v>0</v>
      </c>
      <c r="I12" s="56">
        <f>(B12*1.075)*0.3535</f>
        <v>0</v>
      </c>
      <c r="J12" s="48"/>
      <c r="K12" s="48"/>
      <c r="L12" s="48"/>
      <c r="M12" s="15"/>
      <c r="N12" s="15"/>
      <c r="O12" s="15"/>
      <c r="P12" s="15"/>
      <c r="Q12" s="15"/>
      <c r="R12" s="58"/>
    </row>
    <row r="13" spans="1:18" ht="18" customHeight="1">
      <c r="A13" s="5" t="s">
        <v>61</v>
      </c>
      <c r="B13" s="48"/>
      <c r="C13" s="49">
        <f>B13*0.25</f>
        <v>0</v>
      </c>
      <c r="D13" s="15"/>
      <c r="E13" s="49">
        <f>B13*0.75</f>
        <v>0</v>
      </c>
      <c r="F13" s="15"/>
      <c r="G13" s="57"/>
      <c r="H13" s="54">
        <f>(B13*1.075)*0.6465</f>
        <v>0</v>
      </c>
      <c r="I13" s="56">
        <f>(B13*1.075)*0.3535</f>
        <v>0</v>
      </c>
      <c r="J13" s="48"/>
      <c r="K13" s="48"/>
      <c r="L13" s="48"/>
      <c r="M13" s="15"/>
      <c r="N13" s="15"/>
      <c r="O13" s="15"/>
      <c r="P13" s="15"/>
      <c r="Q13" s="15"/>
      <c r="R13" s="58"/>
    </row>
    <row r="14" spans="1:18" ht="18" customHeight="1">
      <c r="A14" s="5" t="s">
        <v>40</v>
      </c>
      <c r="B14" s="48"/>
      <c r="C14" s="49">
        <f>B14*0.25</f>
        <v>0</v>
      </c>
      <c r="D14" s="15"/>
      <c r="E14" s="49">
        <f>B14*0.75</f>
        <v>0</v>
      </c>
      <c r="F14" s="15"/>
      <c r="G14" s="57"/>
      <c r="H14" s="54">
        <f>(B14*1.075)*0.6465</f>
        <v>0</v>
      </c>
      <c r="I14" s="56">
        <f>(B14*1.075)*0.3535</f>
        <v>0</v>
      </c>
      <c r="J14" s="48"/>
      <c r="K14" s="48"/>
      <c r="L14" s="48"/>
      <c r="M14" s="15"/>
      <c r="N14" s="15"/>
      <c r="O14" s="15"/>
      <c r="P14" s="15"/>
      <c r="Q14" s="15"/>
      <c r="R14" s="59"/>
    </row>
    <row r="15" spans="1:18" ht="18" customHeight="1" thickBot="1">
      <c r="A15" s="5" t="s">
        <v>41</v>
      </c>
      <c r="B15" s="48"/>
      <c r="C15" s="49">
        <f>B15*0.25</f>
        <v>0</v>
      </c>
      <c r="D15" s="15"/>
      <c r="E15" s="49">
        <f>B15*0.75</f>
        <v>0</v>
      </c>
      <c r="F15" s="15"/>
      <c r="G15" s="57"/>
      <c r="H15" s="54">
        <f>(B15*1.075)*0.6465</f>
        <v>0</v>
      </c>
      <c r="I15" s="56">
        <f>(B15*1.075)*0.3535</f>
        <v>0</v>
      </c>
      <c r="J15" s="48"/>
      <c r="K15" s="48"/>
      <c r="L15" s="48"/>
      <c r="M15" s="15"/>
      <c r="N15" s="15"/>
      <c r="O15" s="15"/>
      <c r="P15" s="15"/>
      <c r="Q15" s="15"/>
      <c r="R15" s="58"/>
    </row>
    <row r="16" spans="1:18" ht="18" customHeight="1" thickTop="1">
      <c r="A16" s="111" t="s">
        <v>241</v>
      </c>
      <c r="B16" s="112"/>
      <c r="C16" s="112"/>
      <c r="D16" s="112"/>
      <c r="E16" s="112"/>
      <c r="F16" s="112"/>
      <c r="G16" s="113"/>
      <c r="H16" s="114"/>
      <c r="I16" s="113"/>
      <c r="J16" s="112"/>
      <c r="K16" s="112"/>
      <c r="L16" s="112"/>
      <c r="M16" s="112"/>
      <c r="N16" s="112"/>
      <c r="O16" s="112"/>
      <c r="P16" s="112"/>
      <c r="Q16" s="112"/>
      <c r="R16" s="115"/>
    </row>
    <row r="17" spans="1:18" ht="18" customHeight="1">
      <c r="A17" s="71" t="s">
        <v>197</v>
      </c>
      <c r="B17" s="49"/>
      <c r="C17" s="49">
        <f aca="true" t="shared" si="2" ref="C17:C26">B17*0.56</f>
        <v>0</v>
      </c>
      <c r="D17" s="49">
        <f aca="true" t="shared" si="3" ref="D17:D26">B17*0.44</f>
        <v>0</v>
      </c>
      <c r="E17" s="15"/>
      <c r="F17" s="15"/>
      <c r="G17" s="57"/>
      <c r="H17" s="54">
        <f>(B17*1.075)*0.6465</f>
        <v>0</v>
      </c>
      <c r="I17" s="56">
        <f>(B17*1.075)*0.3535</f>
        <v>0</v>
      </c>
      <c r="J17" s="55"/>
      <c r="K17" s="14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198</v>
      </c>
      <c r="B18" s="49"/>
      <c r="C18" s="49">
        <f t="shared" si="2"/>
        <v>0</v>
      </c>
      <c r="D18" s="49">
        <f t="shared" si="3"/>
        <v>0</v>
      </c>
      <c r="E18" s="15"/>
      <c r="F18" s="15"/>
      <c r="G18" s="57"/>
      <c r="H18" s="55"/>
      <c r="I18" s="57"/>
      <c r="J18" s="55"/>
      <c r="K18" s="15"/>
      <c r="L18" s="49"/>
      <c r="M18" s="15"/>
      <c r="N18" s="15"/>
      <c r="O18" s="15"/>
      <c r="P18" s="15"/>
      <c r="Q18" s="15"/>
      <c r="R18" s="58"/>
    </row>
    <row r="19" spans="1:18" ht="18" customHeight="1">
      <c r="A19" s="71" t="s">
        <v>213</v>
      </c>
      <c r="B19" s="49"/>
      <c r="C19" s="49">
        <f t="shared" si="2"/>
        <v>0</v>
      </c>
      <c r="D19" s="49">
        <f t="shared" si="3"/>
        <v>0</v>
      </c>
      <c r="E19" s="15"/>
      <c r="F19" s="15"/>
      <c r="G19" s="57"/>
      <c r="H19" s="54">
        <f>(B19*1.075)*0.6465</f>
        <v>0</v>
      </c>
      <c r="I19" s="56">
        <f>(B19*1.075)*0.3535</f>
        <v>0</v>
      </c>
      <c r="J19" s="54"/>
      <c r="K19" s="49"/>
      <c r="L19" s="49"/>
      <c r="M19" s="49"/>
      <c r="N19" s="49"/>
      <c r="O19" s="15"/>
      <c r="P19" s="15"/>
      <c r="Q19" s="15"/>
      <c r="R19" s="58"/>
    </row>
    <row r="20" spans="1:18" ht="18" customHeight="1">
      <c r="A20" s="71" t="s">
        <v>214</v>
      </c>
      <c r="B20" s="49"/>
      <c r="C20" s="49">
        <f t="shared" si="2"/>
        <v>0</v>
      </c>
      <c r="D20" s="49">
        <f t="shared" si="3"/>
        <v>0</v>
      </c>
      <c r="E20" s="15"/>
      <c r="F20" s="15"/>
      <c r="G20" s="57"/>
      <c r="H20" s="54">
        <f>(B20*1.075)*0.6465</f>
        <v>0</v>
      </c>
      <c r="I20" s="56">
        <f>(B20*1.075)*0.3535</f>
        <v>0</v>
      </c>
      <c r="J20" s="49"/>
      <c r="K20" s="49"/>
      <c r="L20" s="49"/>
      <c r="M20" s="49"/>
      <c r="N20" s="49"/>
      <c r="O20" s="15"/>
      <c r="P20" s="15"/>
      <c r="Q20" s="15"/>
      <c r="R20" s="58"/>
    </row>
    <row r="21" spans="1:18" ht="18" customHeight="1">
      <c r="A21" s="5" t="s">
        <v>42</v>
      </c>
      <c r="B21" s="70"/>
      <c r="C21" s="49">
        <f t="shared" si="2"/>
        <v>0</v>
      </c>
      <c r="D21" s="49">
        <f t="shared" si="3"/>
        <v>0</v>
      </c>
      <c r="E21" s="15"/>
      <c r="F21" s="49"/>
      <c r="G21" s="100"/>
      <c r="H21" s="54">
        <f aca="true" t="shared" si="4" ref="H21:H31">(B21*1.075)*0.6465</f>
        <v>0</v>
      </c>
      <c r="I21" s="56">
        <f aca="true" t="shared" si="5" ref="I21:I31">(B21*1.075)*0.3535</f>
        <v>0</v>
      </c>
      <c r="J21" s="54"/>
      <c r="K21" s="49"/>
      <c r="L21" s="49"/>
      <c r="M21" s="49"/>
      <c r="N21" s="49"/>
      <c r="O21" s="49"/>
      <c r="P21" s="15"/>
      <c r="Q21" s="15"/>
      <c r="R21" s="58"/>
    </row>
    <row r="22" spans="1:18" ht="18" customHeight="1">
      <c r="A22" s="5" t="s">
        <v>46</v>
      </c>
      <c r="B22" s="48"/>
      <c r="C22" s="49">
        <f t="shared" si="2"/>
        <v>0</v>
      </c>
      <c r="D22" s="49">
        <f t="shared" si="3"/>
        <v>0</v>
      </c>
      <c r="E22" s="15"/>
      <c r="F22" s="49"/>
      <c r="G22" s="100"/>
      <c r="H22" s="54">
        <f t="shared" si="4"/>
        <v>0</v>
      </c>
      <c r="I22" s="56">
        <f t="shared" si="5"/>
        <v>0</v>
      </c>
      <c r="J22" s="48"/>
      <c r="K22" s="48"/>
      <c r="L22" s="48"/>
      <c r="M22" s="49"/>
      <c r="N22" s="49"/>
      <c r="O22" s="48"/>
      <c r="P22" s="15"/>
      <c r="Q22" s="15"/>
      <c r="R22" s="58"/>
    </row>
    <row r="23" spans="1:18" ht="18" customHeight="1">
      <c r="A23" s="71" t="s">
        <v>212</v>
      </c>
      <c r="B23" s="48"/>
      <c r="C23" s="49">
        <f t="shared" si="2"/>
        <v>0</v>
      </c>
      <c r="D23" s="49">
        <f t="shared" si="3"/>
        <v>0</v>
      </c>
      <c r="E23" s="15"/>
      <c r="F23" s="97"/>
      <c r="G23" s="100"/>
      <c r="H23" s="54">
        <f>(B23*1.075)*0.6465</f>
        <v>0</v>
      </c>
      <c r="I23" s="56">
        <f>(B23*1.075)*0.3535</f>
        <v>0</v>
      </c>
      <c r="J23" s="48"/>
      <c r="K23" s="48"/>
      <c r="L23" s="48"/>
      <c r="M23" s="49"/>
      <c r="N23" s="49"/>
      <c r="O23" s="15"/>
      <c r="P23" s="15"/>
      <c r="Q23" s="15"/>
      <c r="R23" s="58"/>
    </row>
    <row r="24" spans="1:18" ht="18" customHeight="1">
      <c r="A24" s="71" t="s">
        <v>211</v>
      </c>
      <c r="B24" s="48"/>
      <c r="C24" s="49">
        <f t="shared" si="2"/>
        <v>0</v>
      </c>
      <c r="D24" s="49">
        <f t="shared" si="3"/>
        <v>0</v>
      </c>
      <c r="E24" s="15"/>
      <c r="F24" s="97"/>
      <c r="G24" s="100"/>
      <c r="H24" s="54">
        <f>(B24*1.075)*0.6465</f>
        <v>0</v>
      </c>
      <c r="I24" s="56">
        <f>(B24*1.075)*0.3535</f>
        <v>0</v>
      </c>
      <c r="J24" s="48"/>
      <c r="K24" s="48"/>
      <c r="L24" s="48"/>
      <c r="M24" s="49"/>
      <c r="N24" s="49"/>
      <c r="O24" s="15"/>
      <c r="P24" s="15"/>
      <c r="Q24" s="15"/>
      <c r="R24" s="58"/>
    </row>
    <row r="25" spans="1:18" ht="18" customHeight="1">
      <c r="A25" s="5" t="s">
        <v>44</v>
      </c>
      <c r="B25" s="48"/>
      <c r="C25" s="49">
        <f t="shared" si="2"/>
        <v>0</v>
      </c>
      <c r="D25" s="49">
        <f t="shared" si="3"/>
        <v>0</v>
      </c>
      <c r="E25" s="15"/>
      <c r="F25" s="49"/>
      <c r="G25" s="49"/>
      <c r="H25" s="54">
        <f t="shared" si="4"/>
        <v>0</v>
      </c>
      <c r="I25" s="56">
        <f t="shared" si="5"/>
        <v>0</v>
      </c>
      <c r="J25" s="48"/>
      <c r="K25" s="48"/>
      <c r="L25" s="48"/>
      <c r="M25" s="49"/>
      <c r="N25" s="49"/>
      <c r="O25" s="48"/>
      <c r="P25" s="15"/>
      <c r="Q25" s="15"/>
      <c r="R25" s="58"/>
    </row>
    <row r="26" spans="1:18" ht="18" customHeight="1">
      <c r="A26" s="5" t="s">
        <v>47</v>
      </c>
      <c r="B26" s="48"/>
      <c r="C26" s="49">
        <f t="shared" si="2"/>
        <v>0</v>
      </c>
      <c r="D26" s="49">
        <f t="shared" si="3"/>
        <v>0</v>
      </c>
      <c r="E26" s="15"/>
      <c r="F26" s="49"/>
      <c r="G26" s="49"/>
      <c r="H26" s="54">
        <f t="shared" si="4"/>
        <v>0</v>
      </c>
      <c r="I26" s="56">
        <f t="shared" si="5"/>
        <v>0</v>
      </c>
      <c r="J26" s="48"/>
      <c r="K26" s="48"/>
      <c r="L26" s="48"/>
      <c r="M26" s="49"/>
      <c r="N26" s="49"/>
      <c r="O26" s="48"/>
      <c r="P26" s="15"/>
      <c r="Q26" s="15"/>
      <c r="R26" s="58"/>
    </row>
    <row r="27" spans="1:18" ht="18" customHeight="1">
      <c r="A27" s="5" t="s">
        <v>215</v>
      </c>
      <c r="B27" s="128" t="s">
        <v>217</v>
      </c>
      <c r="C27" s="129" t="s">
        <v>217</v>
      </c>
      <c r="D27" s="129" t="s">
        <v>217</v>
      </c>
      <c r="E27" s="15"/>
      <c r="F27" s="97"/>
      <c r="G27" s="100"/>
      <c r="H27" s="130" t="s">
        <v>217</v>
      </c>
      <c r="I27" s="131" t="s">
        <v>217</v>
      </c>
      <c r="J27" s="48"/>
      <c r="K27" s="48"/>
      <c r="L27" s="48"/>
      <c r="M27" s="49"/>
      <c r="N27" s="49"/>
      <c r="O27" s="48"/>
      <c r="P27" s="15"/>
      <c r="Q27" s="15"/>
      <c r="R27" s="58"/>
    </row>
    <row r="28" spans="1:18" ht="18" customHeight="1">
      <c r="A28" s="5" t="s">
        <v>216</v>
      </c>
      <c r="B28" s="128" t="s">
        <v>217</v>
      </c>
      <c r="C28" s="129" t="s">
        <v>217</v>
      </c>
      <c r="D28" s="129" t="s">
        <v>217</v>
      </c>
      <c r="E28" s="15"/>
      <c r="F28" s="97"/>
      <c r="G28" s="100"/>
      <c r="H28" s="130" t="s">
        <v>217</v>
      </c>
      <c r="I28" s="131" t="s">
        <v>217</v>
      </c>
      <c r="J28" s="48"/>
      <c r="K28" s="48"/>
      <c r="L28" s="48"/>
      <c r="M28" s="49"/>
      <c r="N28" s="49"/>
      <c r="O28" s="48"/>
      <c r="P28" s="15"/>
      <c r="Q28" s="15"/>
      <c r="R28" s="58"/>
    </row>
    <row r="29" spans="1:18" ht="18" customHeight="1">
      <c r="A29" s="3" t="s">
        <v>45</v>
      </c>
      <c r="B29" s="49"/>
      <c r="C29" s="49"/>
      <c r="D29" s="49"/>
      <c r="E29" s="15"/>
      <c r="F29" s="49"/>
      <c r="G29" s="100"/>
      <c r="H29" s="54">
        <f t="shared" si="4"/>
        <v>0</v>
      </c>
      <c r="I29" s="56">
        <f t="shared" si="5"/>
        <v>0</v>
      </c>
      <c r="J29" s="102"/>
      <c r="K29" s="49"/>
      <c r="L29" s="49"/>
      <c r="M29" s="49"/>
      <c r="N29" s="15"/>
      <c r="O29" s="49"/>
      <c r="P29" s="15"/>
      <c r="Q29" s="15"/>
      <c r="R29" s="58"/>
    </row>
    <row r="30" spans="1:18" ht="18" customHeight="1">
      <c r="A30" s="116" t="s">
        <v>244</v>
      </c>
      <c r="B30" s="70"/>
      <c r="C30" s="49"/>
      <c r="D30" s="49"/>
      <c r="E30" s="15"/>
      <c r="F30" s="49"/>
      <c r="G30" s="100"/>
      <c r="H30" s="54">
        <f>(B30*1.075)*0.6465</f>
        <v>0</v>
      </c>
      <c r="I30" s="56">
        <f>(B30*1.075)*0.3535</f>
        <v>0</v>
      </c>
      <c r="J30" s="102"/>
      <c r="K30" s="49"/>
      <c r="L30" s="49"/>
      <c r="M30" s="15"/>
      <c r="N30" s="15"/>
      <c r="O30" s="15"/>
      <c r="P30" s="15"/>
      <c r="Q30" s="15"/>
      <c r="R30" s="58"/>
    </row>
    <row r="31" spans="1:18" ht="18" customHeight="1" thickBot="1">
      <c r="A31" s="116" t="s">
        <v>7</v>
      </c>
      <c r="B31" s="70"/>
      <c r="C31" s="15"/>
      <c r="D31" s="15"/>
      <c r="E31" s="15"/>
      <c r="F31" s="49">
        <f>B31*1</f>
        <v>0</v>
      </c>
      <c r="G31" s="57"/>
      <c r="H31" s="54">
        <f t="shared" si="4"/>
        <v>0</v>
      </c>
      <c r="I31" s="56">
        <f t="shared" si="5"/>
        <v>0</v>
      </c>
      <c r="J31" s="54"/>
      <c r="K31" s="49"/>
      <c r="L31" s="49"/>
      <c r="M31" s="15"/>
      <c r="N31" s="15"/>
      <c r="O31" s="15"/>
      <c r="P31" s="15"/>
      <c r="Q31" s="15"/>
      <c r="R31" s="58"/>
    </row>
    <row r="32" spans="1:18" ht="18" customHeight="1" thickTop="1">
      <c r="A32" s="117" t="s">
        <v>5</v>
      </c>
      <c r="B32" s="122" t="s">
        <v>210</v>
      </c>
      <c r="C32" s="122" t="s">
        <v>206</v>
      </c>
      <c r="D32" s="122" t="s">
        <v>207</v>
      </c>
      <c r="E32" s="122"/>
      <c r="F32" s="122" t="s">
        <v>208</v>
      </c>
      <c r="G32" s="122" t="s">
        <v>209</v>
      </c>
      <c r="H32" s="55"/>
      <c r="I32" s="57"/>
      <c r="J32" s="15"/>
      <c r="K32" s="15"/>
      <c r="L32" s="15"/>
      <c r="M32" s="15"/>
      <c r="N32" s="15"/>
      <c r="O32" s="15"/>
      <c r="P32" s="15"/>
      <c r="Q32" s="15"/>
      <c r="R32" s="58"/>
    </row>
    <row r="33" spans="1:18" ht="18" customHeight="1">
      <c r="A33" s="5" t="s">
        <v>50</v>
      </c>
      <c r="B33" s="48"/>
      <c r="C33" s="48">
        <f>B33*0.5</f>
        <v>0</v>
      </c>
      <c r="D33" s="48">
        <f>B33*0.25</f>
        <v>0</v>
      </c>
      <c r="E33" s="15"/>
      <c r="F33" s="15"/>
      <c r="G33" s="56">
        <f>B33*0.25</f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8" ht="18" customHeight="1">
      <c r="A34" s="5" t="s">
        <v>115</v>
      </c>
      <c r="B34" s="48"/>
      <c r="C34" s="48">
        <f>B34*0.5</f>
        <v>0</v>
      </c>
      <c r="D34" s="48">
        <f>B34*0.25</f>
        <v>0</v>
      </c>
      <c r="E34" s="15"/>
      <c r="F34" s="15"/>
      <c r="G34" s="56">
        <f>B34*0.25</f>
        <v>0</v>
      </c>
      <c r="H34" s="14"/>
    </row>
    <row r="35" spans="1:8" ht="18" customHeight="1">
      <c r="A35" s="5" t="s">
        <v>51</v>
      </c>
      <c r="B35" s="48"/>
      <c r="C35" s="48">
        <f>B35*0.25</f>
        <v>0</v>
      </c>
      <c r="D35" s="48">
        <f>B35*0.25</f>
        <v>0</v>
      </c>
      <c r="E35" s="15"/>
      <c r="F35" s="48">
        <f>B35*0.25</f>
        <v>0</v>
      </c>
      <c r="G35" s="56">
        <f>B35*0.25</f>
        <v>0</v>
      </c>
      <c r="H35" s="14"/>
    </row>
    <row r="36" spans="1:8" ht="18" customHeight="1">
      <c r="A36" s="5" t="s">
        <v>116</v>
      </c>
      <c r="B36" s="48"/>
      <c r="C36" s="48">
        <f>B36*0.25</f>
        <v>0</v>
      </c>
      <c r="D36" s="48">
        <f>B36*0.25</f>
        <v>0</v>
      </c>
      <c r="E36" s="15"/>
      <c r="F36" s="48">
        <f>B36*0.25</f>
        <v>0</v>
      </c>
      <c r="G36" s="56">
        <f>B36*0.25</f>
        <v>0</v>
      </c>
      <c r="H36" s="14"/>
    </row>
    <row r="37" spans="1:8" ht="18" customHeight="1" thickBot="1">
      <c r="A37" s="5"/>
      <c r="B37" s="13"/>
      <c r="C37" s="13"/>
      <c r="D37" s="13"/>
      <c r="E37" s="14"/>
      <c r="F37" s="13"/>
      <c r="G37" s="73"/>
      <c r="H37" s="14"/>
    </row>
    <row r="38" spans="1:8" ht="18" customHeight="1" thickTop="1">
      <c r="A38" s="16" t="s">
        <v>242</v>
      </c>
      <c r="B38" s="28"/>
      <c r="C38" s="136" t="s">
        <v>222</v>
      </c>
      <c r="D38" s="136" t="s">
        <v>223</v>
      </c>
      <c r="E38" s="83"/>
      <c r="F38" s="83"/>
      <c r="G38" s="137"/>
      <c r="H38" s="18"/>
    </row>
    <row r="39" spans="1:7" ht="18" customHeight="1">
      <c r="A39" s="4" t="s">
        <v>14</v>
      </c>
      <c r="B39" s="93"/>
      <c r="C39" s="48">
        <f>B38*0.44</f>
        <v>0</v>
      </c>
      <c r="D39" s="84"/>
      <c r="E39" s="84"/>
      <c r="F39" s="84"/>
      <c r="G39" s="138"/>
    </row>
    <row r="40" spans="1:7" ht="18" customHeight="1">
      <c r="A40" s="4" t="s">
        <v>15</v>
      </c>
      <c r="B40" s="93"/>
      <c r="C40" s="84"/>
      <c r="D40" s="49">
        <f>B38*0.56</f>
        <v>0</v>
      </c>
      <c r="E40" s="84"/>
      <c r="F40" s="84"/>
      <c r="G40" s="138"/>
    </row>
    <row r="41" spans="1:7" ht="18" customHeight="1" thickBot="1">
      <c r="A41" s="146" t="s">
        <v>240</v>
      </c>
      <c r="B41" s="178"/>
      <c r="C41" s="86"/>
      <c r="D41" s="48">
        <f>B41</f>
        <v>0</v>
      </c>
      <c r="E41" s="86"/>
      <c r="F41" s="86"/>
      <c r="G41" s="139"/>
    </row>
    <row r="42" spans="1:7" ht="18" customHeight="1" thickTop="1">
      <c r="A42" s="8" t="s">
        <v>243</v>
      </c>
      <c r="B42" s="50"/>
      <c r="C42" s="83"/>
      <c r="D42" s="83"/>
      <c r="E42" s="83"/>
      <c r="F42" s="83"/>
      <c r="G42" s="137"/>
    </row>
    <row r="43" spans="1:7" ht="18" customHeight="1" thickBot="1">
      <c r="A43" s="2" t="s">
        <v>33</v>
      </c>
      <c r="B43" s="94"/>
      <c r="C43" s="48">
        <f>B42*1</f>
        <v>0</v>
      </c>
      <c r="D43" s="86"/>
      <c r="E43" s="86"/>
      <c r="F43" s="86"/>
      <c r="G43" s="139"/>
    </row>
    <row r="44" spans="1:7" ht="18" customHeight="1" thickTop="1">
      <c r="A44" s="5" t="s">
        <v>30</v>
      </c>
      <c r="B44" s="89"/>
      <c r="C44" s="83"/>
      <c r="D44" s="83"/>
      <c r="E44" s="83"/>
      <c r="F44" s="83"/>
      <c r="G44" s="137"/>
    </row>
    <row r="45" spans="1:7" ht="18" customHeight="1">
      <c r="A45" s="9" t="s">
        <v>139</v>
      </c>
      <c r="B45" s="49"/>
      <c r="C45" s="84"/>
      <c r="D45" s="84"/>
      <c r="E45" s="84"/>
      <c r="F45" s="84"/>
      <c r="G45" s="56">
        <f>B45*1</f>
        <v>0</v>
      </c>
    </row>
    <row r="46" spans="1:7" ht="18" customHeight="1" thickBot="1">
      <c r="A46" s="9" t="s">
        <v>58</v>
      </c>
      <c r="B46" s="48"/>
      <c r="C46" s="86"/>
      <c r="D46" s="86"/>
      <c r="E46" s="86"/>
      <c r="F46" s="86"/>
      <c r="G46" s="56">
        <f>B46*1</f>
        <v>0</v>
      </c>
    </row>
    <row r="47" spans="1:7" ht="18" customHeight="1" thickTop="1">
      <c r="A47" s="17" t="s">
        <v>144</v>
      </c>
      <c r="B47" s="50"/>
      <c r="C47" s="136" t="s">
        <v>307</v>
      </c>
      <c r="D47" s="136" t="s">
        <v>308</v>
      </c>
      <c r="E47" s="83"/>
      <c r="F47" s="83"/>
      <c r="G47" s="137"/>
    </row>
    <row r="48" spans="1:7" ht="18" customHeight="1">
      <c r="A48" s="10" t="s">
        <v>31</v>
      </c>
      <c r="B48" s="93"/>
      <c r="C48" s="84"/>
      <c r="D48" s="48">
        <f>B47*0.44</f>
        <v>0</v>
      </c>
      <c r="E48" s="84"/>
      <c r="F48" s="84"/>
      <c r="G48" s="138"/>
    </row>
    <row r="49" spans="1:7" ht="18" customHeight="1" thickBot="1">
      <c r="A49" s="9" t="s">
        <v>56</v>
      </c>
      <c r="B49" s="94"/>
      <c r="C49" s="49">
        <f>B47*0.56</f>
        <v>0</v>
      </c>
      <c r="D49" s="86"/>
      <c r="E49" s="86"/>
      <c r="F49" s="86"/>
      <c r="G49" s="139"/>
    </row>
    <row r="50" spans="1:7" ht="18" customHeight="1" thickTop="1">
      <c r="A50" s="16" t="s">
        <v>16</v>
      </c>
      <c r="B50" s="50"/>
      <c r="C50" s="83"/>
      <c r="D50" s="83"/>
      <c r="E50" s="83"/>
      <c r="F50" s="83"/>
      <c r="G50" s="137"/>
    </row>
    <row r="51" spans="1:7" ht="18" customHeight="1" thickBot="1">
      <c r="A51" s="2" t="s">
        <v>17</v>
      </c>
      <c r="B51" s="94"/>
      <c r="C51" s="86"/>
      <c r="D51" s="86"/>
      <c r="E51" s="86"/>
      <c r="F51" s="48"/>
      <c r="G51" s="56">
        <f>B50*1</f>
        <v>0</v>
      </c>
    </row>
    <row r="52" spans="1:7" ht="18" customHeight="1" thickTop="1">
      <c r="A52" s="16" t="s">
        <v>18</v>
      </c>
      <c r="B52" s="50"/>
      <c r="C52" s="83"/>
      <c r="D52" s="83"/>
      <c r="E52" s="83"/>
      <c r="F52" s="83"/>
      <c r="G52" s="137"/>
    </row>
    <row r="53" spans="1:7" ht="18" customHeight="1" thickBot="1">
      <c r="A53" s="4" t="s">
        <v>19</v>
      </c>
      <c r="B53" s="94"/>
      <c r="C53" s="86"/>
      <c r="D53" s="86"/>
      <c r="E53" s="86"/>
      <c r="F53" s="48">
        <f>B52*1</f>
        <v>0</v>
      </c>
      <c r="G53" s="56"/>
    </row>
    <row r="54" spans="1:7" ht="18" customHeight="1" thickTop="1">
      <c r="A54" s="16" t="s">
        <v>20</v>
      </c>
      <c r="B54" s="50"/>
      <c r="C54" s="83"/>
      <c r="D54" s="83"/>
      <c r="E54" s="83"/>
      <c r="F54" s="83"/>
      <c r="G54" s="137"/>
    </row>
    <row r="55" spans="1:7" ht="18" customHeight="1" thickBot="1">
      <c r="A55" s="2" t="s">
        <v>21</v>
      </c>
      <c r="B55" s="94"/>
      <c r="C55" s="86"/>
      <c r="D55" s="86"/>
      <c r="E55" s="86"/>
      <c r="F55" s="48">
        <f>B54*1</f>
        <v>0</v>
      </c>
      <c r="G55" s="140"/>
    </row>
    <row r="56" spans="1:7" ht="18" customHeight="1" thickTop="1">
      <c r="A56" s="3" t="s">
        <v>22</v>
      </c>
      <c r="B56" s="50"/>
      <c r="C56" s="83"/>
      <c r="D56" s="83"/>
      <c r="E56" s="83"/>
      <c r="F56" s="50">
        <f>B56</f>
        <v>0</v>
      </c>
      <c r="G56" s="137"/>
    </row>
    <row r="57" spans="1:7" ht="18" customHeight="1" thickBot="1">
      <c r="A57" s="2" t="s">
        <v>23</v>
      </c>
      <c r="B57" s="69"/>
      <c r="C57" s="86"/>
      <c r="D57" s="86"/>
      <c r="E57" s="86"/>
      <c r="F57" s="49">
        <f>B57</f>
        <v>0</v>
      </c>
      <c r="G57" s="141"/>
    </row>
    <row r="58" spans="1:7" ht="18" customHeight="1" thickTop="1">
      <c r="A58" s="3" t="s">
        <v>24</v>
      </c>
      <c r="B58" s="50"/>
      <c r="C58" s="83"/>
      <c r="D58" s="83"/>
      <c r="E58" s="83"/>
      <c r="F58" s="83"/>
      <c r="G58" s="137"/>
    </row>
    <row r="59" spans="1:7" ht="18" customHeight="1" thickBot="1">
      <c r="A59" s="2" t="s">
        <v>23</v>
      </c>
      <c r="B59" s="94"/>
      <c r="C59" s="86"/>
      <c r="D59" s="86"/>
      <c r="E59" s="86"/>
      <c r="F59" s="48">
        <f>B58*1</f>
        <v>0</v>
      </c>
      <c r="G59" s="139"/>
    </row>
    <row r="60" spans="1:7" ht="18" customHeight="1" thickTop="1">
      <c r="A60" s="3" t="s">
        <v>224</v>
      </c>
      <c r="B60" s="28"/>
      <c r="C60" s="83"/>
      <c r="D60" s="83"/>
      <c r="E60" s="83"/>
      <c r="F60" s="83"/>
      <c r="G60" s="137"/>
    </row>
    <row r="61" spans="1:7" ht="18" customHeight="1" thickBot="1">
      <c r="A61" s="2" t="s">
        <v>26</v>
      </c>
      <c r="B61" s="94"/>
      <c r="C61" s="86"/>
      <c r="D61" s="86"/>
      <c r="E61" s="86"/>
      <c r="F61" s="48">
        <f>B60*1</f>
        <v>0</v>
      </c>
      <c r="G61" s="139"/>
    </row>
    <row r="62" spans="1:7" ht="18" customHeight="1" thickTop="1">
      <c r="A62" s="3" t="s">
        <v>27</v>
      </c>
      <c r="B62" s="50"/>
      <c r="C62" s="83"/>
      <c r="D62" s="83"/>
      <c r="E62" s="83"/>
      <c r="F62" s="83"/>
      <c r="G62" s="137"/>
    </row>
    <row r="63" spans="1:7" ht="18" customHeight="1" thickBot="1">
      <c r="A63" s="2" t="s">
        <v>28</v>
      </c>
      <c r="B63" s="94"/>
      <c r="C63" s="86"/>
      <c r="D63" s="86"/>
      <c r="E63" s="86"/>
      <c r="F63" s="48">
        <f>B62*1</f>
        <v>0</v>
      </c>
      <c r="G63" s="139"/>
    </row>
    <row r="64" spans="1:7" ht="18" customHeight="1" thickTop="1">
      <c r="A64" s="3" t="s">
        <v>163</v>
      </c>
      <c r="B64" s="28"/>
      <c r="C64" s="83"/>
      <c r="D64" s="83"/>
      <c r="E64" s="83"/>
      <c r="F64" s="83"/>
      <c r="G64" s="137"/>
    </row>
    <row r="65" spans="1:7" ht="18" customHeight="1" thickBot="1">
      <c r="A65" s="4" t="s">
        <v>29</v>
      </c>
      <c r="B65" s="94"/>
      <c r="C65" s="86"/>
      <c r="D65" s="86"/>
      <c r="E65" s="86"/>
      <c r="F65" s="48">
        <f>B64*1</f>
        <v>0</v>
      </c>
      <c r="G65" s="138"/>
    </row>
    <row r="66" spans="1:7" ht="18" customHeight="1" thickTop="1">
      <c r="A66" s="51" t="s">
        <v>227</v>
      </c>
      <c r="B66" s="50"/>
      <c r="C66" s="83"/>
      <c r="D66" s="83"/>
      <c r="E66" s="83"/>
      <c r="F66" s="83"/>
      <c r="G66" s="137"/>
    </row>
    <row r="67" spans="1:7" ht="18" customHeight="1" thickBot="1">
      <c r="A67" s="52" t="s">
        <v>55</v>
      </c>
      <c r="B67" s="94"/>
      <c r="C67" s="86"/>
      <c r="D67" s="86"/>
      <c r="E67" s="86"/>
      <c r="F67" s="48">
        <f>B66*1</f>
        <v>0</v>
      </c>
      <c r="G67" s="138"/>
    </row>
    <row r="68" spans="1:7" ht="18" customHeight="1" thickTop="1">
      <c r="A68" s="51" t="s">
        <v>119</v>
      </c>
      <c r="B68" s="50"/>
      <c r="C68" s="83"/>
      <c r="D68" s="83"/>
      <c r="E68" s="83"/>
      <c r="F68" s="83"/>
      <c r="G68" s="137"/>
    </row>
    <row r="69" spans="1:7" ht="18" customHeight="1" thickBot="1">
      <c r="A69" s="53" t="s">
        <v>57</v>
      </c>
      <c r="B69" s="94"/>
      <c r="C69" s="84"/>
      <c r="D69" s="84"/>
      <c r="E69" s="84"/>
      <c r="F69" s="48">
        <f>B68*1</f>
        <v>0</v>
      </c>
      <c r="G69" s="138"/>
    </row>
    <row r="70" spans="1:7" ht="18" customHeight="1" thickTop="1">
      <c r="A70" s="132" t="s">
        <v>201</v>
      </c>
      <c r="B70" s="50"/>
      <c r="C70" s="136" t="s">
        <v>307</v>
      </c>
      <c r="D70" s="136" t="s">
        <v>308</v>
      </c>
      <c r="E70" s="83"/>
      <c r="F70" s="83"/>
      <c r="G70" s="137"/>
    </row>
    <row r="71" spans="1:7" ht="18" customHeight="1">
      <c r="A71" s="72" t="s">
        <v>200</v>
      </c>
      <c r="B71" s="84"/>
      <c r="C71" s="48">
        <f>B70*0.56</f>
        <v>0</v>
      </c>
      <c r="D71" s="84"/>
      <c r="E71" s="84"/>
      <c r="F71" s="84"/>
      <c r="G71" s="138"/>
    </row>
    <row r="72" spans="1:7" ht="18" customHeight="1">
      <c r="A72" s="72" t="s">
        <v>31</v>
      </c>
      <c r="B72" s="84"/>
      <c r="C72" s="84"/>
      <c r="D72" s="48">
        <f>B70*0.44</f>
        <v>0</v>
      </c>
      <c r="E72" s="84"/>
      <c r="F72" s="84"/>
      <c r="G72" s="138"/>
    </row>
    <row r="73" spans="1:7" ht="18" customHeight="1" thickBot="1">
      <c r="A73" s="72" t="s">
        <v>240</v>
      </c>
      <c r="B73" s="175"/>
      <c r="C73" s="84"/>
      <c r="D73" s="84"/>
      <c r="E73" s="84"/>
      <c r="F73" s="48">
        <f>B73</f>
        <v>0</v>
      </c>
      <c r="G73" s="138"/>
    </row>
    <row r="74" spans="1:7" ht="18" customHeight="1" thickTop="1">
      <c r="A74" s="134" t="s">
        <v>218</v>
      </c>
      <c r="B74" s="135"/>
      <c r="C74" s="136" t="s">
        <v>220</v>
      </c>
      <c r="D74" s="83"/>
      <c r="E74" s="83"/>
      <c r="F74" s="83"/>
      <c r="G74" s="137"/>
    </row>
    <row r="75" spans="1:7" ht="18" customHeight="1">
      <c r="A75" s="72" t="s">
        <v>219</v>
      </c>
      <c r="B75" s="84"/>
      <c r="C75" s="48">
        <f>B74</f>
        <v>0</v>
      </c>
      <c r="D75" s="133"/>
      <c r="E75" s="133"/>
      <c r="F75" s="133"/>
      <c r="G75" s="142"/>
    </row>
    <row r="76" spans="1:7" ht="18" customHeight="1">
      <c r="A76" s="7" t="s">
        <v>11</v>
      </c>
      <c r="B76" s="18"/>
      <c r="C76" s="48"/>
      <c r="D76" s="145"/>
      <c r="E76" s="145"/>
      <c r="F76" s="145"/>
      <c r="G76" s="145"/>
    </row>
    <row r="77" spans="1:17" ht="18" customHeight="1" thickBot="1">
      <c r="A77" s="7"/>
      <c r="Q77" s="18"/>
    </row>
    <row r="78" spans="8:17" ht="18" customHeight="1" thickTop="1">
      <c r="H78" s="202" t="s">
        <v>113</v>
      </c>
      <c r="I78" s="204" t="s">
        <v>185</v>
      </c>
      <c r="J78" s="204"/>
      <c r="K78" s="204"/>
      <c r="L78" s="204"/>
      <c r="M78" s="204"/>
      <c r="N78" s="204"/>
      <c r="O78" s="204"/>
      <c r="P78" s="204"/>
      <c r="Q78" s="150"/>
    </row>
    <row r="79" spans="1:17" ht="18" customHeight="1">
      <c r="A79" s="7"/>
      <c r="H79" s="203"/>
      <c r="I79" s="180" t="s">
        <v>106</v>
      </c>
      <c r="J79" s="180"/>
      <c r="K79" s="180"/>
      <c r="L79" s="180"/>
      <c r="M79" s="24" t="s">
        <v>107</v>
      </c>
      <c r="N79" s="24" t="s">
        <v>108</v>
      </c>
      <c r="O79" s="200" t="s">
        <v>109</v>
      </c>
      <c r="P79" s="200"/>
      <c r="Q79" s="20"/>
    </row>
    <row r="80" spans="8:17" ht="18" customHeight="1">
      <c r="H80" s="22" t="s">
        <v>62</v>
      </c>
      <c r="I80" s="190" t="s">
        <v>272</v>
      </c>
      <c r="J80" s="190"/>
      <c r="K80" s="190"/>
      <c r="L80" s="190"/>
      <c r="M80" s="29">
        <v>1</v>
      </c>
      <c r="N80" s="30" t="s">
        <v>92</v>
      </c>
      <c r="O80" s="201">
        <f>F65</f>
        <v>0</v>
      </c>
      <c r="P80" s="201"/>
      <c r="Q80" s="20"/>
    </row>
    <row r="81" spans="8:17" ht="18" customHeight="1">
      <c r="H81" s="22" t="s">
        <v>63</v>
      </c>
      <c r="I81" s="190" t="s">
        <v>87</v>
      </c>
      <c r="J81" s="190"/>
      <c r="K81" s="190"/>
      <c r="L81" s="190"/>
      <c r="M81" s="29">
        <v>1</v>
      </c>
      <c r="N81" s="30" t="s">
        <v>93</v>
      </c>
      <c r="O81" s="201">
        <f>G8</f>
        <v>0</v>
      </c>
      <c r="P81" s="201"/>
      <c r="Q81" s="20"/>
    </row>
    <row r="82" spans="8:17" ht="18" customHeight="1">
      <c r="H82" s="23" t="s">
        <v>64</v>
      </c>
      <c r="I82" s="190" t="s">
        <v>88</v>
      </c>
      <c r="J82" s="190"/>
      <c r="K82" s="190"/>
      <c r="L82" s="190"/>
      <c r="M82" s="29">
        <v>1</v>
      </c>
      <c r="N82" s="31" t="s">
        <v>94</v>
      </c>
      <c r="O82" s="201">
        <f>F69</f>
        <v>0</v>
      </c>
      <c r="P82" s="201"/>
      <c r="Q82" s="20"/>
    </row>
    <row r="83" spans="8:17" ht="18" customHeight="1">
      <c r="H83" s="22" t="s">
        <v>65</v>
      </c>
      <c r="I83" s="190" t="s">
        <v>89</v>
      </c>
      <c r="J83" s="190"/>
      <c r="K83" s="190"/>
      <c r="L83" s="190"/>
      <c r="M83" s="32">
        <v>0.25</v>
      </c>
      <c r="N83" s="33" t="s">
        <v>95</v>
      </c>
      <c r="O83" s="205">
        <f>D33+D34+D35+D36</f>
        <v>0</v>
      </c>
      <c r="P83" s="205"/>
      <c r="Q83" s="20"/>
    </row>
    <row r="84" spans="8:17" ht="18" customHeight="1">
      <c r="H84" s="23" t="s">
        <v>66</v>
      </c>
      <c r="I84" s="190" t="s">
        <v>199</v>
      </c>
      <c r="J84" s="190"/>
      <c r="K84" s="190"/>
      <c r="L84" s="190"/>
      <c r="M84" s="32">
        <v>1</v>
      </c>
      <c r="N84" s="33" t="s">
        <v>97</v>
      </c>
      <c r="O84" s="205">
        <f>G45+G46</f>
        <v>0</v>
      </c>
      <c r="P84" s="205"/>
      <c r="Q84" s="20"/>
    </row>
    <row r="85" spans="8:17" ht="18" customHeight="1">
      <c r="H85" s="22" t="s">
        <v>67</v>
      </c>
      <c r="I85" s="190" t="s">
        <v>273</v>
      </c>
      <c r="J85" s="190"/>
      <c r="K85" s="190"/>
      <c r="L85" s="190"/>
      <c r="M85" s="32">
        <v>0.44</v>
      </c>
      <c r="N85" s="33" t="s">
        <v>98</v>
      </c>
      <c r="O85" s="205">
        <f>D48</f>
        <v>0</v>
      </c>
      <c r="P85" s="205"/>
      <c r="Q85" s="20"/>
    </row>
    <row r="86" spans="8:17" ht="18" customHeight="1">
      <c r="H86" s="22" t="s">
        <v>68</v>
      </c>
      <c r="I86" s="190" t="s">
        <v>245</v>
      </c>
      <c r="J86" s="190"/>
      <c r="K86" s="190"/>
      <c r="L86" s="190"/>
      <c r="M86" s="32">
        <v>0.44</v>
      </c>
      <c r="N86" s="33" t="s">
        <v>99</v>
      </c>
      <c r="O86" s="205">
        <f>D4+D6+D7+D10+D17+D18+D19+D20+D21+D22+D23+D24+D25+D26+D29+D30</f>
        <v>0</v>
      </c>
      <c r="P86" s="205"/>
      <c r="Q86" s="20"/>
    </row>
    <row r="87" spans="8:17" ht="18" customHeight="1">
      <c r="H87" s="22" t="s">
        <v>69</v>
      </c>
      <c r="I87" s="190" t="s">
        <v>289</v>
      </c>
      <c r="J87" s="190"/>
      <c r="K87" s="190"/>
      <c r="L87" s="190"/>
      <c r="M87" s="32">
        <v>0.56</v>
      </c>
      <c r="N87" s="33" t="s">
        <v>237</v>
      </c>
      <c r="O87" s="205">
        <f>D48+D72</f>
        <v>0</v>
      </c>
      <c r="P87" s="205"/>
      <c r="Q87" s="20"/>
    </row>
    <row r="88" spans="8:17" ht="18" customHeight="1">
      <c r="H88" s="22" t="s">
        <v>228</v>
      </c>
      <c r="I88" s="190" t="s">
        <v>299</v>
      </c>
      <c r="J88" s="190"/>
      <c r="K88" s="190"/>
      <c r="L88" s="190"/>
      <c r="M88" s="32">
        <v>1</v>
      </c>
      <c r="N88" s="33" t="s">
        <v>290</v>
      </c>
      <c r="O88" s="205">
        <f>D41+F73</f>
        <v>0</v>
      </c>
      <c r="P88" s="225"/>
      <c r="Q88" s="20"/>
    </row>
    <row r="89" spans="8:17" ht="18" customHeight="1">
      <c r="H89" s="22" t="s">
        <v>71</v>
      </c>
      <c r="I89" s="190" t="s">
        <v>310</v>
      </c>
      <c r="J89" s="190"/>
      <c r="K89" s="190"/>
      <c r="L89" s="190"/>
      <c r="M89" s="32">
        <v>0.56</v>
      </c>
      <c r="N89" s="33" t="s">
        <v>230</v>
      </c>
      <c r="O89" s="210" t="s">
        <v>110</v>
      </c>
      <c r="P89" s="210"/>
      <c r="Q89" s="20"/>
    </row>
    <row r="90" spans="8:17" ht="18" customHeight="1" thickBot="1">
      <c r="H90" s="36" t="s">
        <v>72</v>
      </c>
      <c r="I90" s="195" t="s">
        <v>229</v>
      </c>
      <c r="J90" s="195"/>
      <c r="K90" s="195"/>
      <c r="L90" s="195"/>
      <c r="M90" s="37">
        <v>1</v>
      </c>
      <c r="N90" s="38" t="s">
        <v>230</v>
      </c>
      <c r="O90" s="211" t="s">
        <v>110</v>
      </c>
      <c r="P90" s="212"/>
      <c r="Q90" s="20"/>
    </row>
    <row r="91" spans="8:17" ht="18" customHeight="1" thickTop="1">
      <c r="H91" s="22" t="s">
        <v>73</v>
      </c>
      <c r="I91" s="190" t="s">
        <v>90</v>
      </c>
      <c r="J91" s="190"/>
      <c r="K91" s="190"/>
      <c r="L91" s="190"/>
      <c r="M91" s="32">
        <v>1</v>
      </c>
      <c r="N91" s="33" t="s">
        <v>96</v>
      </c>
      <c r="O91" s="213">
        <f>R14</f>
        <v>0</v>
      </c>
      <c r="P91" s="205"/>
      <c r="Q91" s="20"/>
    </row>
    <row r="92" spans="8:17" ht="18" customHeight="1">
      <c r="H92" s="22" t="s">
        <v>74</v>
      </c>
      <c r="I92" s="190" t="s">
        <v>238</v>
      </c>
      <c r="J92" s="190"/>
      <c r="K92" s="190"/>
      <c r="L92" s="190"/>
      <c r="M92" s="32">
        <v>1</v>
      </c>
      <c r="N92" s="33" t="s">
        <v>236</v>
      </c>
      <c r="O92" s="205">
        <f>F30</f>
        <v>0</v>
      </c>
      <c r="P92" s="205"/>
      <c r="Q92" s="20"/>
    </row>
    <row r="93" spans="8:17" ht="18" customHeight="1">
      <c r="H93" s="22" t="s">
        <v>75</v>
      </c>
      <c r="I93" s="190" t="s">
        <v>239</v>
      </c>
      <c r="J93" s="190"/>
      <c r="K93" s="190"/>
      <c r="L93" s="190"/>
      <c r="M93" s="32">
        <v>1</v>
      </c>
      <c r="N93" s="33" t="s">
        <v>236</v>
      </c>
      <c r="O93" s="210" t="s">
        <v>110</v>
      </c>
      <c r="P93" s="210"/>
      <c r="Q93" s="20"/>
    </row>
    <row r="94" spans="8:17" ht="18" customHeight="1">
      <c r="H94" s="22" t="s">
        <v>76</v>
      </c>
      <c r="I94" s="190" t="s">
        <v>291</v>
      </c>
      <c r="J94" s="190"/>
      <c r="K94" s="190"/>
      <c r="L94" s="190"/>
      <c r="M94" s="32">
        <v>1</v>
      </c>
      <c r="N94" s="33" t="s">
        <v>282</v>
      </c>
      <c r="O94" s="205">
        <f>M19+M20+M21+M22+M23+M24+M25+M26+M27+M28+M29</f>
        <v>0</v>
      </c>
      <c r="P94" s="205"/>
      <c r="Q94" s="20"/>
    </row>
    <row r="95" spans="8:17" ht="18" customHeight="1">
      <c r="H95" s="22" t="s">
        <v>77</v>
      </c>
      <c r="I95" s="190" t="s">
        <v>274</v>
      </c>
      <c r="J95" s="190"/>
      <c r="K95" s="190"/>
      <c r="L95" s="190"/>
      <c r="M95" s="32">
        <v>1</v>
      </c>
      <c r="N95" s="33" t="s">
        <v>282</v>
      </c>
      <c r="O95" s="210" t="s">
        <v>110</v>
      </c>
      <c r="P95" s="210"/>
      <c r="Q95" s="20"/>
    </row>
    <row r="96" spans="8:17" ht="18" customHeight="1">
      <c r="H96" s="22" t="s">
        <v>78</v>
      </c>
      <c r="I96" s="190" t="s">
        <v>255</v>
      </c>
      <c r="J96" s="190"/>
      <c r="K96" s="190"/>
      <c r="L96" s="190"/>
      <c r="M96" s="32">
        <v>1</v>
      </c>
      <c r="N96" s="33" t="s">
        <v>100</v>
      </c>
      <c r="O96" s="205">
        <f>N19+N20+N21+N22+N23+N24+N25+N26+N27+N28</f>
        <v>0</v>
      </c>
      <c r="P96" s="205"/>
      <c r="Q96" s="20"/>
    </row>
    <row r="97" spans="8:17" ht="18" customHeight="1">
      <c r="H97" s="22" t="s">
        <v>79</v>
      </c>
      <c r="I97" s="190" t="s">
        <v>275</v>
      </c>
      <c r="J97" s="190"/>
      <c r="K97" s="190"/>
      <c r="L97" s="190"/>
      <c r="M97" s="32">
        <v>1</v>
      </c>
      <c r="N97" s="33" t="s">
        <v>100</v>
      </c>
      <c r="O97" s="210" t="s">
        <v>110</v>
      </c>
      <c r="P97" s="210"/>
      <c r="Q97" s="20"/>
    </row>
    <row r="98" spans="8:17" ht="18" customHeight="1">
      <c r="H98" s="23" t="s">
        <v>80</v>
      </c>
      <c r="I98" s="190" t="s">
        <v>256</v>
      </c>
      <c r="J98" s="190"/>
      <c r="K98" s="190"/>
      <c r="L98" s="190"/>
      <c r="M98" s="32">
        <v>1</v>
      </c>
      <c r="N98" s="35" t="s">
        <v>257</v>
      </c>
      <c r="O98" s="205">
        <f>F21+F22+F25+F26+F29</f>
        <v>0</v>
      </c>
      <c r="P98" s="205"/>
      <c r="Q98" s="20"/>
    </row>
    <row r="99" spans="8:17" ht="18" customHeight="1">
      <c r="H99" s="23" t="s">
        <v>81</v>
      </c>
      <c r="I99" s="190" t="s">
        <v>258</v>
      </c>
      <c r="J99" s="190"/>
      <c r="K99" s="190"/>
      <c r="L99" s="190"/>
      <c r="M99" s="32">
        <v>1</v>
      </c>
      <c r="N99" s="33" t="s">
        <v>145</v>
      </c>
      <c r="O99" s="210" t="s">
        <v>110</v>
      </c>
      <c r="P99" s="210"/>
      <c r="Q99" s="20"/>
    </row>
    <row r="100" spans="8:17" ht="18" customHeight="1">
      <c r="H100" s="22" t="s">
        <v>82</v>
      </c>
      <c r="I100" s="190" t="s">
        <v>146</v>
      </c>
      <c r="J100" s="190"/>
      <c r="K100" s="190"/>
      <c r="L100" s="190"/>
      <c r="M100" s="32">
        <v>1</v>
      </c>
      <c r="N100" s="33" t="s">
        <v>147</v>
      </c>
      <c r="O100" s="215">
        <f>O21+O22+O25+O26+O27+O28+O29</f>
        <v>0</v>
      </c>
      <c r="P100" s="215"/>
      <c r="Q100" s="20"/>
    </row>
    <row r="101" spans="8:17" ht="18" customHeight="1" thickBot="1">
      <c r="H101" s="36" t="s">
        <v>83</v>
      </c>
      <c r="I101" s="195" t="s">
        <v>148</v>
      </c>
      <c r="J101" s="195"/>
      <c r="K101" s="195"/>
      <c r="L101" s="195"/>
      <c r="M101" s="37">
        <v>1</v>
      </c>
      <c r="N101" s="38" t="s">
        <v>145</v>
      </c>
      <c r="O101" s="214">
        <f>G25+G26</f>
        <v>0</v>
      </c>
      <c r="P101" s="214"/>
      <c r="Q101" s="20"/>
    </row>
    <row r="102" spans="8:17" ht="18" customHeight="1" thickTop="1">
      <c r="H102" s="23" t="s">
        <v>84</v>
      </c>
      <c r="I102" s="190" t="s">
        <v>276</v>
      </c>
      <c r="J102" s="190"/>
      <c r="K102" s="190"/>
      <c r="L102" s="190"/>
      <c r="M102" s="32">
        <v>1</v>
      </c>
      <c r="N102" s="33" t="s">
        <v>101</v>
      </c>
      <c r="O102" s="205">
        <f>P10</f>
        <v>0</v>
      </c>
      <c r="P102" s="205"/>
      <c r="Q102" s="20"/>
    </row>
    <row r="103" spans="8:17" ht="18" customHeight="1">
      <c r="H103" s="23" t="s">
        <v>112</v>
      </c>
      <c r="I103" s="190" t="s">
        <v>277</v>
      </c>
      <c r="J103" s="190"/>
      <c r="K103" s="190"/>
      <c r="L103" s="190"/>
      <c r="M103" s="32">
        <v>1</v>
      </c>
      <c r="N103" s="33" t="s">
        <v>101</v>
      </c>
      <c r="O103" s="210" t="s">
        <v>110</v>
      </c>
      <c r="P103" s="210"/>
      <c r="Q103" s="20"/>
    </row>
    <row r="104" spans="8:17" ht="18.75" customHeight="1">
      <c r="H104" s="23" t="s">
        <v>85</v>
      </c>
      <c r="I104" s="190" t="s">
        <v>261</v>
      </c>
      <c r="J104" s="190"/>
      <c r="K104" s="190"/>
      <c r="L104" s="190"/>
      <c r="M104" s="32">
        <v>1</v>
      </c>
      <c r="N104" s="33" t="s">
        <v>102</v>
      </c>
      <c r="O104" s="205">
        <f>K4+K5+K6+K7+K8+K9+K10+K12+K13+K14+K15+K17+K19+K20+K21+K22+K23+K24+K25+K26+K27+K28+K29+K30+K31</f>
        <v>0</v>
      </c>
      <c r="P104" s="205"/>
      <c r="Q104" s="20"/>
    </row>
    <row r="105" spans="8:17" ht="18.75" customHeight="1" thickBot="1">
      <c r="H105" s="39" t="s">
        <v>149</v>
      </c>
      <c r="I105" s="195" t="s">
        <v>278</v>
      </c>
      <c r="J105" s="195"/>
      <c r="K105" s="195"/>
      <c r="L105" s="195"/>
      <c r="M105" s="37">
        <v>1</v>
      </c>
      <c r="N105" s="38" t="s">
        <v>102</v>
      </c>
      <c r="O105" s="211" t="s">
        <v>110</v>
      </c>
      <c r="P105" s="211"/>
      <c r="Q105" s="20"/>
    </row>
    <row r="106" spans="8:17" ht="18.75" customHeight="1" thickTop="1">
      <c r="H106" s="23" t="s">
        <v>150</v>
      </c>
      <c r="I106" s="190" t="s">
        <v>231</v>
      </c>
      <c r="J106" s="190"/>
      <c r="K106" s="190"/>
      <c r="L106" s="190"/>
      <c r="M106" s="34">
        <v>0.6465</v>
      </c>
      <c r="N106" s="33" t="s">
        <v>103</v>
      </c>
      <c r="O106" s="205">
        <f>H4+H5+H6+H7+H8+H9+H10+H12+H13+H14+H15+H17+H19+H20+H21+H22+H23+H24+H25+H26+H29+H30+H31</f>
        <v>0</v>
      </c>
      <c r="P106" s="205"/>
      <c r="Q106" s="20"/>
    </row>
    <row r="107" spans="8:17" ht="18.75" customHeight="1">
      <c r="H107" s="23" t="s">
        <v>151</v>
      </c>
      <c r="I107" s="190" t="s">
        <v>232</v>
      </c>
      <c r="J107" s="190"/>
      <c r="K107" s="190"/>
      <c r="L107" s="190"/>
      <c r="M107" s="34">
        <v>0.8884</v>
      </c>
      <c r="N107" s="33" t="s">
        <v>104</v>
      </c>
      <c r="O107" s="210" t="s">
        <v>110</v>
      </c>
      <c r="P107" s="210"/>
      <c r="Q107" s="20"/>
    </row>
    <row r="108" spans="8:17" ht="18.75" customHeight="1" thickBot="1">
      <c r="H108" s="39" t="s">
        <v>152</v>
      </c>
      <c r="I108" s="192" t="s">
        <v>91</v>
      </c>
      <c r="J108" s="192"/>
      <c r="K108" s="192"/>
      <c r="L108" s="192"/>
      <c r="M108" s="103"/>
      <c r="N108" s="103"/>
      <c r="O108" s="221">
        <f>O80+O81+O82+O83+O84+O85+O86+O87+O91+O92+O94+O96+O98+O100+O101+O102+O104+O106</f>
        <v>0</v>
      </c>
      <c r="P108" s="221"/>
      <c r="Q108" s="20"/>
    </row>
    <row r="109" spans="8:17" ht="18.75" customHeight="1" thickTop="1">
      <c r="H109" s="20"/>
      <c r="I109" s="217" t="s">
        <v>179</v>
      </c>
      <c r="J109" s="218"/>
      <c r="K109" s="218"/>
      <c r="L109" s="218"/>
      <c r="M109" s="84"/>
      <c r="N109" s="84"/>
      <c r="O109" s="216"/>
      <c r="P109" s="216"/>
      <c r="Q109" s="20"/>
    </row>
    <row r="110" spans="8:17" ht="18.75" customHeight="1">
      <c r="H110" s="23" t="s">
        <v>153</v>
      </c>
      <c r="I110" s="222" t="s">
        <v>231</v>
      </c>
      <c r="J110" s="222"/>
      <c r="K110" s="222"/>
      <c r="L110" s="222"/>
      <c r="M110" s="21">
        <v>0.3535</v>
      </c>
      <c r="N110" s="1" t="s">
        <v>103</v>
      </c>
      <c r="O110" s="205">
        <f>I4+I5+I6+I7+I8+I9+I10+I12+I13+I14+I15+I17+I19+I20+I21+I22+I23+I24+I25+I26+I29+I30+I31</f>
        <v>0</v>
      </c>
      <c r="P110" s="205"/>
      <c r="Q110" s="20"/>
    </row>
    <row r="111" spans="8:17" ht="18.75" customHeight="1">
      <c r="H111" s="23" t="s">
        <v>154</v>
      </c>
      <c r="I111" s="222" t="s">
        <v>232</v>
      </c>
      <c r="J111" s="222"/>
      <c r="K111" s="222"/>
      <c r="L111" s="222"/>
      <c r="M111" s="21">
        <v>0.1116</v>
      </c>
      <c r="N111" s="1" t="s">
        <v>104</v>
      </c>
      <c r="O111" s="210" t="s">
        <v>110</v>
      </c>
      <c r="P111" s="210"/>
      <c r="Q111" s="20"/>
    </row>
    <row r="112" spans="8:17" ht="18.75" customHeight="1">
      <c r="H112" s="23" t="s">
        <v>155</v>
      </c>
      <c r="I112" s="222" t="s">
        <v>292</v>
      </c>
      <c r="J112" s="222"/>
      <c r="K112" s="222"/>
      <c r="L112" s="222"/>
      <c r="M112" s="21">
        <v>1</v>
      </c>
      <c r="N112" s="45" t="s">
        <v>100</v>
      </c>
      <c r="O112" s="220">
        <f>J4+J5+J6+J7+J8+J9+J10+J12+J13+J14+J15+J19+J20+J21+J22+J23+J24+J25+J26+J27+J28+J31</f>
        <v>0</v>
      </c>
      <c r="P112" s="220"/>
      <c r="Q112" s="20"/>
    </row>
    <row r="113" spans="8:17" ht="18.75" customHeight="1">
      <c r="H113" s="23" t="s">
        <v>156</v>
      </c>
      <c r="I113" s="222" t="s">
        <v>293</v>
      </c>
      <c r="J113" s="222"/>
      <c r="K113" s="222"/>
      <c r="L113" s="222"/>
      <c r="M113" s="21">
        <v>1</v>
      </c>
      <c r="N113" s="45" t="s">
        <v>100</v>
      </c>
      <c r="O113" s="210" t="s">
        <v>110</v>
      </c>
      <c r="P113" s="210"/>
      <c r="Q113" s="20"/>
    </row>
    <row r="114" spans="8:17" ht="18.75" customHeight="1" thickBot="1">
      <c r="H114" s="41" t="s">
        <v>157</v>
      </c>
      <c r="I114" s="192" t="s">
        <v>158</v>
      </c>
      <c r="J114" s="192"/>
      <c r="K114" s="192"/>
      <c r="L114" s="192"/>
      <c r="M114" s="166"/>
      <c r="N114" s="167"/>
      <c r="O114" s="219">
        <f>O110+O112</f>
        <v>0</v>
      </c>
      <c r="P114" s="219"/>
      <c r="Q114" s="20"/>
    </row>
    <row r="115" spans="8:17" ht="18.75" customHeight="1" thickTop="1">
      <c r="H115" s="40"/>
      <c r="I115" s="169"/>
      <c r="J115" s="169"/>
      <c r="K115" s="169"/>
      <c r="L115" s="169"/>
      <c r="M115" s="170"/>
      <c r="N115" s="171"/>
      <c r="O115" s="172"/>
      <c r="P115" s="172"/>
      <c r="Q115" s="18"/>
    </row>
    <row r="116" spans="8:13" ht="18.75" customHeight="1" thickBot="1">
      <c r="H116" s="40"/>
      <c r="I116" s="26"/>
      <c r="J116" s="26"/>
      <c r="K116" s="26"/>
      <c r="L116" s="26"/>
      <c r="M116" s="25"/>
    </row>
    <row r="117" spans="8:14" ht="18.75" customHeight="1" thickTop="1">
      <c r="H117" s="40"/>
      <c r="I117" s="226" t="s">
        <v>300</v>
      </c>
      <c r="J117" s="227"/>
      <c r="K117" s="227"/>
      <c r="L117" s="227"/>
      <c r="M117" s="228"/>
      <c r="N117" s="20"/>
    </row>
    <row r="118" spans="9:14" ht="18.75" customHeight="1">
      <c r="I118" s="193" t="s">
        <v>122</v>
      </c>
      <c r="J118" s="194"/>
      <c r="K118" s="194"/>
      <c r="L118" s="194"/>
      <c r="M118" s="59">
        <f>C4+C6+C7+C10+C13+C14+C15+C17+C18+C19+C20+C21+C22+C23+C24+C25+C26+C29+C30+C71</f>
        <v>0</v>
      </c>
      <c r="N118" s="20"/>
    </row>
    <row r="119" spans="9:14" ht="18.75" customHeight="1">
      <c r="I119" s="193" t="s">
        <v>121</v>
      </c>
      <c r="J119" s="194"/>
      <c r="K119" s="194"/>
      <c r="L119" s="194"/>
      <c r="M119" s="59">
        <f>Q7</f>
        <v>0</v>
      </c>
      <c r="N119" s="20"/>
    </row>
    <row r="120" spans="9:14" ht="18.75" customHeight="1">
      <c r="I120" s="193" t="s">
        <v>124</v>
      </c>
      <c r="J120" s="194"/>
      <c r="K120" s="194"/>
      <c r="L120" s="194"/>
      <c r="M120" s="59">
        <f>L4+L5+L6+L7+L8+L9+L10+L12+L13+L14+L15+L17+L18+L19+L20+L21+L22+L23+L24+L25+L26+L27+L28+L29+L30+L31</f>
        <v>0</v>
      </c>
      <c r="N120" s="20"/>
    </row>
    <row r="121" spans="9:14" ht="18.75" customHeight="1">
      <c r="I121" s="193" t="s">
        <v>128</v>
      </c>
      <c r="J121" s="194"/>
      <c r="K121" s="194"/>
      <c r="L121" s="194"/>
      <c r="M121" s="59">
        <f>C33+C34+C35+C36</f>
        <v>0</v>
      </c>
      <c r="N121" s="20"/>
    </row>
    <row r="122" spans="9:14" ht="18.75" customHeight="1">
      <c r="I122" s="193" t="s">
        <v>129</v>
      </c>
      <c r="J122" s="194"/>
      <c r="K122" s="194"/>
      <c r="L122" s="194"/>
      <c r="M122" s="59">
        <f>C39+C43</f>
        <v>0</v>
      </c>
      <c r="N122" s="20"/>
    </row>
    <row r="123" spans="9:14" ht="18.75" customHeight="1">
      <c r="I123" s="193" t="s">
        <v>130</v>
      </c>
      <c r="J123" s="194"/>
      <c r="K123" s="194"/>
      <c r="L123" s="194"/>
      <c r="M123" s="59">
        <f>C49</f>
        <v>0</v>
      </c>
      <c r="N123" s="20"/>
    </row>
    <row r="124" spans="9:14" ht="18.75" customHeight="1">
      <c r="I124" s="193" t="s">
        <v>133</v>
      </c>
      <c r="J124" s="194"/>
      <c r="K124" s="194"/>
      <c r="L124" s="194"/>
      <c r="M124" s="59">
        <f>F56</f>
        <v>0</v>
      </c>
      <c r="N124" s="20"/>
    </row>
    <row r="125" spans="9:14" ht="18.75" customHeight="1">
      <c r="I125" s="193" t="s">
        <v>221</v>
      </c>
      <c r="J125" s="194"/>
      <c r="K125" s="194"/>
      <c r="L125" s="194"/>
      <c r="M125" s="59">
        <f>C75</f>
        <v>0</v>
      </c>
      <c r="N125" s="20"/>
    </row>
    <row r="126" spans="9:14" ht="18.75" customHeight="1">
      <c r="I126" s="193" t="s">
        <v>309</v>
      </c>
      <c r="J126" s="194"/>
      <c r="K126" s="194"/>
      <c r="L126" s="194"/>
      <c r="M126" s="176">
        <f>F63</f>
        <v>0</v>
      </c>
      <c r="N126" s="20"/>
    </row>
    <row r="127" spans="9:14" ht="18.75" customHeight="1" thickBot="1">
      <c r="I127" s="232" t="s">
        <v>159</v>
      </c>
      <c r="J127" s="233"/>
      <c r="K127" s="233"/>
      <c r="L127" s="233"/>
      <c r="M127" s="160">
        <f>M118+M119+M120+M121+M122+M123+M124+M125+M126</f>
        <v>0</v>
      </c>
      <c r="N127" s="20"/>
    </row>
    <row r="128" spans="9:13" ht="18.75" customHeight="1" thickBot="1" thickTop="1">
      <c r="I128" s="26"/>
      <c r="J128" s="26"/>
      <c r="K128" s="26"/>
      <c r="L128" s="26"/>
      <c r="M128" s="25"/>
    </row>
    <row r="129" spans="9:16" ht="18.75" customHeight="1" thickTop="1">
      <c r="I129" s="229" t="s">
        <v>136</v>
      </c>
      <c r="J129" s="230"/>
      <c r="K129" s="230"/>
      <c r="L129" s="230"/>
      <c r="M129" s="231"/>
      <c r="N129" s="20"/>
      <c r="P129" s="25"/>
    </row>
    <row r="130" spans="9:14" ht="18.75" customHeight="1">
      <c r="I130" s="193" t="s">
        <v>132</v>
      </c>
      <c r="J130" s="194"/>
      <c r="K130" s="194"/>
      <c r="L130" s="194"/>
      <c r="M130" s="59">
        <f>G53</f>
        <v>0</v>
      </c>
      <c r="N130" s="20"/>
    </row>
    <row r="131" spans="9:14" ht="18.75" customHeight="1">
      <c r="I131" s="193" t="s">
        <v>140</v>
      </c>
      <c r="J131" s="194"/>
      <c r="K131" s="194"/>
      <c r="L131" s="194"/>
      <c r="M131" s="59">
        <f>G55</f>
        <v>0</v>
      </c>
      <c r="N131" s="20"/>
    </row>
    <row r="132" spans="9:14" ht="18.75" customHeight="1">
      <c r="I132" s="193" t="s">
        <v>125</v>
      </c>
      <c r="J132" s="194"/>
      <c r="K132" s="194"/>
      <c r="L132" s="194"/>
      <c r="M132" s="59">
        <f>G5</f>
        <v>0</v>
      </c>
      <c r="N132" s="20"/>
    </row>
    <row r="133" spans="9:14" ht="18.75" customHeight="1">
      <c r="I133" s="193" t="s">
        <v>118</v>
      </c>
      <c r="J133" s="194"/>
      <c r="K133" s="194"/>
      <c r="L133" s="194"/>
      <c r="M133" s="59">
        <f>E12+E13+E14+E15</f>
        <v>0</v>
      </c>
      <c r="N133" s="20"/>
    </row>
    <row r="134" spans="9:14" ht="18.75" customHeight="1">
      <c r="I134" s="234" t="s">
        <v>126</v>
      </c>
      <c r="J134" s="235"/>
      <c r="K134" s="235"/>
      <c r="L134" s="235"/>
      <c r="M134" s="59">
        <f>G6</f>
        <v>0</v>
      </c>
      <c r="N134" s="20"/>
    </row>
    <row r="135" spans="9:14" ht="18.75" customHeight="1">
      <c r="I135" s="193" t="s">
        <v>141</v>
      </c>
      <c r="J135" s="194"/>
      <c r="K135" s="194"/>
      <c r="L135" s="194"/>
      <c r="M135" s="59">
        <f>G33+G34+G35+G36</f>
        <v>0</v>
      </c>
      <c r="N135" s="20"/>
    </row>
    <row r="136" spans="9:14" ht="18.75" customHeight="1">
      <c r="I136" s="223" t="s">
        <v>127</v>
      </c>
      <c r="J136" s="224"/>
      <c r="K136" s="224"/>
      <c r="L136" s="224"/>
      <c r="M136" s="59">
        <f>F31</f>
        <v>0</v>
      </c>
      <c r="N136" s="20"/>
    </row>
    <row r="137" spans="8:16" ht="18.75" customHeight="1">
      <c r="H137" s="18"/>
      <c r="I137" s="223" t="s">
        <v>235</v>
      </c>
      <c r="J137" s="224"/>
      <c r="K137" s="224"/>
      <c r="L137" s="224"/>
      <c r="M137" s="59">
        <f>G51+F67</f>
        <v>0</v>
      </c>
      <c r="N137" s="20"/>
      <c r="P137" s="27"/>
    </row>
    <row r="138" spans="8:16" ht="18.75" customHeight="1">
      <c r="H138" s="18"/>
      <c r="I138" s="223" t="s">
        <v>234</v>
      </c>
      <c r="J138" s="224"/>
      <c r="K138" s="224"/>
      <c r="L138" s="224"/>
      <c r="M138" s="59">
        <f>G9</f>
        <v>0</v>
      </c>
      <c r="N138" s="20"/>
      <c r="P138" s="27"/>
    </row>
    <row r="139" spans="8:16" ht="18.75" customHeight="1">
      <c r="H139" s="18"/>
      <c r="I139" s="223" t="s">
        <v>305</v>
      </c>
      <c r="J139" s="224"/>
      <c r="K139" s="224"/>
      <c r="L139" s="224"/>
      <c r="M139" s="59">
        <f>F35+F36</f>
        <v>0</v>
      </c>
      <c r="N139" s="20"/>
      <c r="P139" s="27"/>
    </row>
    <row r="140" spans="8:14" ht="18.75" customHeight="1" thickBot="1">
      <c r="H140" s="18"/>
      <c r="I140" s="232" t="s">
        <v>160</v>
      </c>
      <c r="J140" s="233"/>
      <c r="K140" s="233"/>
      <c r="L140" s="233"/>
      <c r="M140" s="160">
        <f>M130+M131+M132+M133+M134+M135+M136+M137+M138+M139</f>
        <v>0</v>
      </c>
      <c r="N140" s="20"/>
    </row>
    <row r="141" spans="8:13" ht="18.75" customHeight="1" thickBot="1" thickTop="1">
      <c r="H141" s="18"/>
      <c r="I141" s="1"/>
      <c r="J141" s="1"/>
      <c r="K141" s="1"/>
      <c r="L141" s="1"/>
      <c r="M141" s="25"/>
    </row>
    <row r="142" spans="9:14" ht="18.75" customHeight="1" thickTop="1">
      <c r="I142" s="229" t="s">
        <v>135</v>
      </c>
      <c r="J142" s="230"/>
      <c r="K142" s="230"/>
      <c r="L142" s="230"/>
      <c r="M142" s="231"/>
      <c r="N142" s="20"/>
    </row>
    <row r="143" spans="9:14" ht="18.75" customHeight="1">
      <c r="I143" s="193" t="s">
        <v>131</v>
      </c>
      <c r="J143" s="194"/>
      <c r="K143" s="194"/>
      <c r="L143" s="194"/>
      <c r="M143" s="59">
        <f>F53</f>
        <v>0</v>
      </c>
      <c r="N143" s="20"/>
    </row>
    <row r="144" spans="9:17" ht="18.75" customHeight="1">
      <c r="I144" s="193" t="s">
        <v>142</v>
      </c>
      <c r="J144" s="194"/>
      <c r="K144" s="194"/>
      <c r="L144" s="194"/>
      <c r="M144" s="59">
        <f>F55</f>
        <v>0</v>
      </c>
      <c r="N144" s="20"/>
      <c r="P144" s="27"/>
      <c r="Q144" s="27"/>
    </row>
    <row r="145" spans="9:14" ht="18.75" customHeight="1">
      <c r="I145" s="193" t="s">
        <v>24</v>
      </c>
      <c r="J145" s="194"/>
      <c r="K145" s="194"/>
      <c r="L145" s="194"/>
      <c r="M145" s="59">
        <f>F59</f>
        <v>0</v>
      </c>
      <c r="N145" s="20"/>
    </row>
    <row r="146" spans="9:14" ht="18.75" customHeight="1">
      <c r="I146" s="193" t="s">
        <v>134</v>
      </c>
      <c r="J146" s="194"/>
      <c r="K146" s="194"/>
      <c r="L146" s="194"/>
      <c r="M146" s="59">
        <f>F57</f>
        <v>0</v>
      </c>
      <c r="N146" s="20"/>
    </row>
    <row r="147" spans="9:14" ht="18.75" customHeight="1">
      <c r="I147" s="208"/>
      <c r="J147" s="209"/>
      <c r="K147" s="209"/>
      <c r="L147" s="209"/>
      <c r="M147" s="162"/>
      <c r="N147" s="20"/>
    </row>
    <row r="148" spans="9:14" ht="18.75" customHeight="1" thickBot="1">
      <c r="I148" s="191" t="s">
        <v>161</v>
      </c>
      <c r="J148" s="192"/>
      <c r="K148" s="192"/>
      <c r="L148" s="192"/>
      <c r="M148" s="160">
        <f>M143+M144+M145+M146</f>
        <v>0</v>
      </c>
      <c r="N148" s="20"/>
    </row>
    <row r="149" spans="9:16" ht="18.75" customHeight="1" thickBot="1" thickTop="1">
      <c r="I149" s="26"/>
      <c r="J149" s="26"/>
      <c r="K149" s="26"/>
      <c r="L149" s="26"/>
      <c r="M149" s="27"/>
      <c r="P149" s="27"/>
    </row>
    <row r="150" spans="9:14" ht="18.75" customHeight="1" thickTop="1">
      <c r="I150" s="206" t="s">
        <v>120</v>
      </c>
      <c r="J150" s="207"/>
      <c r="K150" s="207"/>
      <c r="L150" s="207"/>
      <c r="M150" s="161"/>
      <c r="N150" s="20"/>
    </row>
    <row r="151" spans="9:14" ht="18.75" customHeight="1">
      <c r="I151" s="193" t="s">
        <v>143</v>
      </c>
      <c r="J151" s="194"/>
      <c r="K151" s="194"/>
      <c r="L151" s="194"/>
      <c r="M151" s="59">
        <f>F61</f>
        <v>0</v>
      </c>
      <c r="N151" s="20"/>
    </row>
    <row r="152" spans="9:14" ht="18.75" customHeight="1" thickBot="1">
      <c r="I152" s="191" t="s">
        <v>52</v>
      </c>
      <c r="J152" s="192"/>
      <c r="K152" s="192"/>
      <c r="L152" s="192"/>
      <c r="M152" s="160">
        <f>M151</f>
        <v>0</v>
      </c>
      <c r="N152" s="20"/>
    </row>
    <row r="153" ht="18.75" customHeight="1" thickTop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</sheetData>
  <mergeCells count="110">
    <mergeCell ref="I88:L88"/>
    <mergeCell ref="O88:P88"/>
    <mergeCell ref="I117:M117"/>
    <mergeCell ref="I142:M142"/>
    <mergeCell ref="I129:M129"/>
    <mergeCell ref="I139:L139"/>
    <mergeCell ref="I140:L140"/>
    <mergeCell ref="I126:L126"/>
    <mergeCell ref="I134:L134"/>
    <mergeCell ref="I127:L127"/>
    <mergeCell ref="I143:L143"/>
    <mergeCell ref="I138:L138"/>
    <mergeCell ref="I135:L135"/>
    <mergeCell ref="I136:L136"/>
    <mergeCell ref="I137:L137"/>
    <mergeCell ref="I130:L130"/>
    <mergeCell ref="I121:L121"/>
    <mergeCell ref="I122:L122"/>
    <mergeCell ref="I113:L113"/>
    <mergeCell ref="I124:L124"/>
    <mergeCell ref="I123:L123"/>
    <mergeCell ref="I112:L112"/>
    <mergeCell ref="I94:L94"/>
    <mergeCell ref="I95:L95"/>
    <mergeCell ref="I110:L110"/>
    <mergeCell ref="I111:L111"/>
    <mergeCell ref="I101:L101"/>
    <mergeCell ref="O92:P92"/>
    <mergeCell ref="O114:P114"/>
    <mergeCell ref="O111:P111"/>
    <mergeCell ref="O112:P112"/>
    <mergeCell ref="O113:P113"/>
    <mergeCell ref="O108:P108"/>
    <mergeCell ref="O109:P109"/>
    <mergeCell ref="I109:L109"/>
    <mergeCell ref="I105:L105"/>
    <mergeCell ref="I104:L104"/>
    <mergeCell ref="O107:P107"/>
    <mergeCell ref="I106:L106"/>
    <mergeCell ref="I107:L107"/>
    <mergeCell ref="I108:L108"/>
    <mergeCell ref="O110:P110"/>
    <mergeCell ref="O105:P105"/>
    <mergeCell ref="O97:P97"/>
    <mergeCell ref="O106:P106"/>
    <mergeCell ref="O101:P101"/>
    <mergeCell ref="O98:P98"/>
    <mergeCell ref="O103:P103"/>
    <mergeCell ref="O104:P104"/>
    <mergeCell ref="O99:P99"/>
    <mergeCell ref="O100:P100"/>
    <mergeCell ref="O86:P86"/>
    <mergeCell ref="O102:P102"/>
    <mergeCell ref="O94:P94"/>
    <mergeCell ref="O95:P95"/>
    <mergeCell ref="O96:P96"/>
    <mergeCell ref="O87:P87"/>
    <mergeCell ref="O89:P89"/>
    <mergeCell ref="O90:P90"/>
    <mergeCell ref="O91:P91"/>
    <mergeCell ref="O93:P93"/>
    <mergeCell ref="O81:P81"/>
    <mergeCell ref="O82:P82"/>
    <mergeCell ref="O83:P83"/>
    <mergeCell ref="I150:L150"/>
    <mergeCell ref="I147:L147"/>
    <mergeCell ref="I148:L148"/>
    <mergeCell ref="O84:P84"/>
    <mergeCell ref="O85:P85"/>
    <mergeCell ref="I84:L84"/>
    <mergeCell ref="I85:L85"/>
    <mergeCell ref="I83:L83"/>
    <mergeCell ref="I96:L96"/>
    <mergeCell ref="I102:L102"/>
    <mergeCell ref="I103:L103"/>
    <mergeCell ref="I98:L98"/>
    <mergeCell ref="I99:L99"/>
    <mergeCell ref="I97:L97"/>
    <mergeCell ref="I91:L91"/>
    <mergeCell ref="I93:L93"/>
    <mergeCell ref="I92:L92"/>
    <mergeCell ref="B1:G1"/>
    <mergeCell ref="H1:I1"/>
    <mergeCell ref="I80:L80"/>
    <mergeCell ref="I79:L79"/>
    <mergeCell ref="J1:R1"/>
    <mergeCell ref="O79:P79"/>
    <mergeCell ref="O80:P80"/>
    <mergeCell ref="H78:H79"/>
    <mergeCell ref="I78:P78"/>
    <mergeCell ref="I151:L151"/>
    <mergeCell ref="I87:L87"/>
    <mergeCell ref="I89:L89"/>
    <mergeCell ref="I90:L90"/>
    <mergeCell ref="I125:L125"/>
    <mergeCell ref="I144:L144"/>
    <mergeCell ref="I145:L145"/>
    <mergeCell ref="I131:L131"/>
    <mergeCell ref="I100:L100"/>
    <mergeCell ref="I114:L114"/>
    <mergeCell ref="I86:L86"/>
    <mergeCell ref="I81:L81"/>
    <mergeCell ref="I82:L82"/>
    <mergeCell ref="I152:L152"/>
    <mergeCell ref="I118:L118"/>
    <mergeCell ref="I119:L119"/>
    <mergeCell ref="I120:L120"/>
    <mergeCell ref="I146:L146"/>
    <mergeCell ref="I132:L132"/>
    <mergeCell ref="I133:L133"/>
  </mergeCells>
  <printOptions gridLines="1" horizontalCentered="1"/>
  <pageMargins left="0.25" right="0.25" top="0.75" bottom="0.25" header="0.25" footer="0.5"/>
  <pageSetup horizontalDpi="600" verticalDpi="600" orientation="portrait" scale="80" r:id="rId3"/>
  <headerFooter alignWithMargins="0">
    <oddHeader>&amp;C&amp;"Arial,Bold"&amp;12CLERK OF COURT REMITTANCE FORM
TO COUNTY TREASURER __________________________ COUNTY FOR MONTH OF ______________&amp;R&amp;"Arial,Bold"&amp;12ATTACHMENT 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58.2812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5" width="13.421875" style="0" bestFit="1" customWidth="1"/>
    <col min="16" max="16" width="17.28125" style="0" customWidth="1"/>
    <col min="17" max="17" width="13.421875" style="0" bestFit="1" customWidth="1"/>
    <col min="18" max="18" width="15.8515625" style="0" customWidth="1"/>
  </cols>
  <sheetData>
    <row r="1" spans="1:22" ht="39.75" customHeight="1" thickBot="1">
      <c r="A1" s="6" t="s">
        <v>0</v>
      </c>
      <c r="B1" s="196" t="s">
        <v>35</v>
      </c>
      <c r="C1" s="181"/>
      <c r="D1" s="182"/>
      <c r="E1" s="182"/>
      <c r="F1" s="182"/>
      <c r="G1" s="183"/>
      <c r="H1" s="184" t="s">
        <v>34</v>
      </c>
      <c r="I1" s="179"/>
      <c r="J1" s="197" t="s">
        <v>162</v>
      </c>
      <c r="K1" s="198"/>
      <c r="L1" s="198"/>
      <c r="M1" s="198"/>
      <c r="N1" s="198"/>
      <c r="O1" s="198"/>
      <c r="P1" s="198"/>
      <c r="Q1" s="198"/>
      <c r="R1" s="199"/>
      <c r="S1" s="12"/>
      <c r="T1" s="12"/>
      <c r="U1" s="12"/>
      <c r="V1" s="12"/>
    </row>
    <row r="2" spans="1:18" ht="39.75" customHeight="1" thickBot="1">
      <c r="A2" s="144" t="s">
        <v>314</v>
      </c>
      <c r="B2" s="76" t="s">
        <v>181</v>
      </c>
      <c r="C2" s="77" t="s">
        <v>167</v>
      </c>
      <c r="D2" s="78" t="s">
        <v>168</v>
      </c>
      <c r="E2" s="77" t="s">
        <v>118</v>
      </c>
      <c r="F2" s="78" t="s">
        <v>59</v>
      </c>
      <c r="G2" s="79" t="s">
        <v>60</v>
      </c>
      <c r="H2" s="80" t="s">
        <v>175</v>
      </c>
      <c r="I2" s="81" t="s">
        <v>174</v>
      </c>
      <c r="J2" s="82" t="s">
        <v>1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186</v>
      </c>
      <c r="R2" s="101" t="s">
        <v>39</v>
      </c>
    </row>
    <row r="3" spans="1:18" ht="18" customHeight="1" thickTop="1">
      <c r="A3" s="121" t="s">
        <v>37</v>
      </c>
      <c r="B3" s="106"/>
      <c r="C3" s="106"/>
      <c r="D3" s="107"/>
      <c r="E3" s="106"/>
      <c r="F3" s="107"/>
      <c r="G3" s="109"/>
      <c r="H3" s="106"/>
      <c r="I3" s="109"/>
      <c r="J3" s="106"/>
      <c r="K3" s="106"/>
      <c r="L3" s="106"/>
      <c r="M3" s="118"/>
      <c r="N3" s="118"/>
      <c r="O3" s="118"/>
      <c r="P3" s="118"/>
      <c r="Q3" s="118"/>
      <c r="R3" s="119"/>
    </row>
    <row r="4" spans="1:18" ht="18" customHeight="1">
      <c r="A4" s="3" t="s">
        <v>36</v>
      </c>
      <c r="B4" s="60"/>
      <c r="C4" s="60">
        <f>B4*1</f>
        <v>0</v>
      </c>
      <c r="D4" s="74"/>
      <c r="E4" s="15"/>
      <c r="F4" s="15"/>
      <c r="G4" s="57"/>
      <c r="H4" s="63">
        <f aca="true" t="shared" si="0" ref="H4:H9">(B4*1.075)*0.8884</f>
        <v>0</v>
      </c>
      <c r="I4" s="62">
        <f aca="true" t="shared" si="1" ref="I4:I9">(B4*1.075)*0.1116</f>
        <v>0</v>
      </c>
      <c r="J4" s="48"/>
      <c r="K4" s="67"/>
      <c r="L4" s="48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48"/>
      <c r="C5" s="15"/>
      <c r="D5" s="15"/>
      <c r="E5" s="15"/>
      <c r="F5" s="15"/>
      <c r="G5" s="62">
        <f>B5*1</f>
        <v>0</v>
      </c>
      <c r="H5" s="63">
        <f t="shared" si="0"/>
        <v>0</v>
      </c>
      <c r="I5" s="62">
        <f t="shared" si="1"/>
        <v>0</v>
      </c>
      <c r="J5" s="60"/>
      <c r="K5" s="60"/>
      <c r="L5" s="60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60"/>
      <c r="C6" s="63">
        <f>(B6*1)/2</f>
        <v>0</v>
      </c>
      <c r="D6" s="74"/>
      <c r="E6" s="15"/>
      <c r="F6" s="15"/>
      <c r="G6" s="62">
        <f>B6/2</f>
        <v>0</v>
      </c>
      <c r="H6" s="63">
        <f t="shared" si="0"/>
        <v>0</v>
      </c>
      <c r="I6" s="62">
        <f t="shared" si="1"/>
        <v>0</v>
      </c>
      <c r="J6" s="60"/>
      <c r="K6" s="60"/>
      <c r="L6" s="60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60"/>
      <c r="C7" s="63">
        <f>B7*1</f>
        <v>0</v>
      </c>
      <c r="D7" s="74"/>
      <c r="E7" s="15"/>
      <c r="F7" s="15"/>
      <c r="G7" s="57"/>
      <c r="H7" s="63">
        <f t="shared" si="0"/>
        <v>0</v>
      </c>
      <c r="I7" s="62">
        <f t="shared" si="1"/>
        <v>0</v>
      </c>
      <c r="J7" s="60"/>
      <c r="K7" s="60"/>
      <c r="L7" s="60"/>
      <c r="M7" s="15"/>
      <c r="N7" s="15"/>
      <c r="O7" s="15"/>
      <c r="P7" s="15"/>
      <c r="Q7" s="63"/>
      <c r="R7" s="58"/>
    </row>
    <row r="8" spans="1:18" ht="18" customHeight="1">
      <c r="A8" s="3" t="s">
        <v>196</v>
      </c>
      <c r="B8" s="70"/>
      <c r="C8" s="49">
        <f>B8*0.25</f>
        <v>0</v>
      </c>
      <c r="D8" s="15"/>
      <c r="E8" s="15"/>
      <c r="F8" s="15"/>
      <c r="G8" s="62">
        <f>B8*0.75</f>
        <v>0</v>
      </c>
      <c r="H8" s="63">
        <f t="shared" si="0"/>
        <v>0</v>
      </c>
      <c r="I8" s="62">
        <f t="shared" si="1"/>
        <v>0</v>
      </c>
      <c r="J8" s="63"/>
      <c r="K8" s="63"/>
      <c r="L8" s="63"/>
      <c r="M8" s="15"/>
      <c r="N8" s="15"/>
      <c r="O8" s="15"/>
      <c r="P8" s="15"/>
      <c r="Q8" s="15"/>
      <c r="R8" s="58"/>
    </row>
    <row r="9" spans="1:18" ht="18" customHeight="1" thickBot="1">
      <c r="A9" s="5" t="s">
        <v>114</v>
      </c>
      <c r="B9" s="60"/>
      <c r="C9" s="63">
        <f>B9*1</f>
        <v>0</v>
      </c>
      <c r="D9" s="74"/>
      <c r="E9" s="15"/>
      <c r="F9" s="15"/>
      <c r="G9" s="57"/>
      <c r="H9" s="63">
        <f t="shared" si="0"/>
        <v>0</v>
      </c>
      <c r="I9" s="62">
        <f t="shared" si="1"/>
        <v>0</v>
      </c>
      <c r="J9" s="60"/>
      <c r="K9" s="60"/>
      <c r="L9" s="60"/>
      <c r="M9" s="15"/>
      <c r="N9" s="15"/>
      <c r="O9" s="15"/>
      <c r="P9" s="63"/>
      <c r="Q9" s="15"/>
      <c r="R9" s="58"/>
    </row>
    <row r="10" spans="1:18" ht="18" customHeight="1" thickTop="1">
      <c r="A10" s="117" t="s">
        <v>184</v>
      </c>
      <c r="B10" s="120"/>
      <c r="C10" s="112"/>
      <c r="D10" s="112"/>
      <c r="E10" s="112"/>
      <c r="F10" s="112"/>
      <c r="G10" s="113"/>
      <c r="H10" s="112"/>
      <c r="I10" s="113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1:18" ht="18" customHeight="1">
      <c r="A11" s="5" t="s">
        <v>38</v>
      </c>
      <c r="B11" s="48"/>
      <c r="C11" s="15"/>
      <c r="D11" s="15"/>
      <c r="E11" s="63">
        <f>B11*1</f>
        <v>0</v>
      </c>
      <c r="F11" s="15"/>
      <c r="G11" s="57"/>
      <c r="H11" s="63">
        <f>(B11*1.075)*0.8884</f>
        <v>0</v>
      </c>
      <c r="I11" s="62">
        <f>(B11*1.075)*0.1116</f>
        <v>0</v>
      </c>
      <c r="J11" s="60"/>
      <c r="K11" s="60"/>
      <c r="L11" s="60"/>
      <c r="M11" s="15"/>
      <c r="N11" s="15"/>
      <c r="O11" s="15"/>
      <c r="P11" s="15"/>
      <c r="Q11" s="15"/>
      <c r="R11" s="58"/>
    </row>
    <row r="12" spans="1:18" ht="18" customHeight="1">
      <c r="A12" s="5" t="s">
        <v>61</v>
      </c>
      <c r="B12" s="48"/>
      <c r="C12" s="63">
        <f>B12*0.25</f>
        <v>0</v>
      </c>
      <c r="D12" s="15"/>
      <c r="E12" s="63">
        <f>B12*0.75</f>
        <v>0</v>
      </c>
      <c r="F12" s="15"/>
      <c r="G12" s="57"/>
      <c r="H12" s="63">
        <f>(B12*1.075)*0.8884</f>
        <v>0</v>
      </c>
      <c r="I12" s="62">
        <f>(B12*1.075)*0.1116</f>
        <v>0</v>
      </c>
      <c r="J12" s="60"/>
      <c r="K12" s="60"/>
      <c r="L12" s="60"/>
      <c r="M12" s="15"/>
      <c r="N12" s="15"/>
      <c r="O12" s="15"/>
      <c r="P12" s="15"/>
      <c r="Q12" s="15"/>
      <c r="R12" s="58"/>
    </row>
    <row r="13" spans="1:18" ht="18" customHeight="1">
      <c r="A13" s="5" t="s">
        <v>40</v>
      </c>
      <c r="B13" s="48"/>
      <c r="C13" s="63">
        <f>B13*0.25</f>
        <v>0</v>
      </c>
      <c r="D13" s="15"/>
      <c r="E13" s="63">
        <f>B13*0.75</f>
        <v>0</v>
      </c>
      <c r="F13" s="15"/>
      <c r="G13" s="57"/>
      <c r="H13" s="63">
        <f>(B13*1.075)*0.8884</f>
        <v>0</v>
      </c>
      <c r="I13" s="62">
        <f>(B13*1.075)*0.1116</f>
        <v>0</v>
      </c>
      <c r="J13" s="60"/>
      <c r="K13" s="60"/>
      <c r="L13" s="60"/>
      <c r="M13" s="15"/>
      <c r="N13" s="15"/>
      <c r="O13" s="15"/>
      <c r="P13" s="15"/>
      <c r="Q13" s="15"/>
      <c r="R13" s="64"/>
    </row>
    <row r="14" spans="1:18" ht="18" customHeight="1" thickBot="1">
      <c r="A14" s="5" t="s">
        <v>41</v>
      </c>
      <c r="B14" s="48"/>
      <c r="C14" s="63">
        <f>B14*0.25</f>
        <v>0</v>
      </c>
      <c r="D14" s="15"/>
      <c r="E14" s="63">
        <f>B14*0.75</f>
        <v>0</v>
      </c>
      <c r="F14" s="15"/>
      <c r="G14" s="57"/>
      <c r="H14" s="63">
        <f>(B14*1.075)*0.8884</f>
        <v>0</v>
      </c>
      <c r="I14" s="62">
        <f>(B14*1.075)*0.1116</f>
        <v>0</v>
      </c>
      <c r="J14" s="60"/>
      <c r="K14" s="60"/>
      <c r="L14" s="60"/>
      <c r="M14" s="15"/>
      <c r="N14" s="15"/>
      <c r="O14" s="15"/>
      <c r="P14" s="15"/>
      <c r="Q14" s="15"/>
      <c r="R14" s="58"/>
    </row>
    <row r="15" spans="1:18" ht="18" customHeight="1" thickTop="1">
      <c r="A15" s="117" t="s">
        <v>49</v>
      </c>
      <c r="B15" s="120"/>
      <c r="C15" s="112"/>
      <c r="D15" s="112"/>
      <c r="E15" s="112"/>
      <c r="F15" s="112"/>
      <c r="G15" s="113"/>
      <c r="H15" s="112"/>
      <c r="I15" s="113"/>
      <c r="J15" s="112"/>
      <c r="K15" s="112"/>
      <c r="L15" s="112"/>
      <c r="M15" s="112"/>
      <c r="N15" s="112"/>
      <c r="O15" s="112"/>
      <c r="P15" s="112"/>
      <c r="Q15" s="112"/>
      <c r="R15" s="115"/>
    </row>
    <row r="16" spans="1:18" ht="18" customHeight="1">
      <c r="A16" s="71" t="s">
        <v>197</v>
      </c>
      <c r="B16" s="49"/>
      <c r="C16" s="49"/>
      <c r="D16" s="15"/>
      <c r="E16" s="15"/>
      <c r="F16" s="15"/>
      <c r="G16" s="57"/>
      <c r="H16" s="49">
        <f>(B16*1.075)*0.8884</f>
        <v>0</v>
      </c>
      <c r="I16" s="56">
        <f>(B16*1.075)*0.1116</f>
        <v>0</v>
      </c>
      <c r="J16" s="55"/>
      <c r="K16" s="49"/>
      <c r="L16" s="49"/>
      <c r="M16" s="15"/>
      <c r="N16" s="15"/>
      <c r="O16" s="15"/>
      <c r="P16" s="15"/>
      <c r="Q16" s="15"/>
      <c r="R16" s="58"/>
    </row>
    <row r="17" spans="1:18" ht="18" customHeight="1">
      <c r="A17" s="71" t="s">
        <v>198</v>
      </c>
      <c r="B17" s="49"/>
      <c r="C17" s="49">
        <f>B17</f>
        <v>0</v>
      </c>
      <c r="D17" s="15"/>
      <c r="E17" s="15"/>
      <c r="F17" s="15"/>
      <c r="G17" s="57"/>
      <c r="H17" s="55"/>
      <c r="I17" s="57"/>
      <c r="J17" s="55"/>
      <c r="K17" s="15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202</v>
      </c>
      <c r="B18" s="49"/>
      <c r="C18" s="49"/>
      <c r="D18" s="15"/>
      <c r="E18" s="15"/>
      <c r="F18" s="15"/>
      <c r="G18" s="57"/>
      <c r="H18" s="14"/>
      <c r="I18" s="73"/>
      <c r="J18" s="14"/>
      <c r="K18" s="14"/>
      <c r="L18" s="49"/>
      <c r="M18" s="14"/>
      <c r="N18" s="14"/>
      <c r="O18" s="15"/>
      <c r="P18" s="15"/>
      <c r="Q18" s="15"/>
      <c r="R18" s="58"/>
    </row>
    <row r="19" spans="1:18" ht="18" customHeight="1">
      <c r="A19" s="71" t="s">
        <v>205</v>
      </c>
      <c r="B19" s="70"/>
      <c r="C19" s="49"/>
      <c r="D19" s="15"/>
      <c r="E19" s="15"/>
      <c r="F19" s="15"/>
      <c r="G19" s="57"/>
      <c r="H19" s="14"/>
      <c r="I19" s="73"/>
      <c r="J19" s="14"/>
      <c r="K19" s="14"/>
      <c r="L19" s="49"/>
      <c r="M19" s="14"/>
      <c r="N19" s="14"/>
      <c r="O19" s="15"/>
      <c r="P19" s="15"/>
      <c r="Q19" s="15"/>
      <c r="R19" s="58"/>
    </row>
    <row r="20" spans="1:18" ht="18" customHeight="1">
      <c r="A20" s="5" t="s">
        <v>169</v>
      </c>
      <c r="B20" s="49"/>
      <c r="C20" s="14"/>
      <c r="D20" s="15"/>
      <c r="E20" s="15"/>
      <c r="F20" s="49"/>
      <c r="G20" s="75"/>
      <c r="H20" s="63">
        <f aca="true" t="shared" si="2" ref="H20:H27">(B20*1.075)*0.8884</f>
        <v>0</v>
      </c>
      <c r="I20" s="62">
        <f aca="true" t="shared" si="3" ref="I20:I27">(B20*1.075)*0.1116</f>
        <v>0</v>
      </c>
      <c r="J20" s="61"/>
      <c r="K20" s="63"/>
      <c r="L20" s="63"/>
      <c r="M20" s="63"/>
      <c r="N20" s="63"/>
      <c r="O20" s="74"/>
      <c r="P20" s="15"/>
      <c r="Q20" s="15"/>
      <c r="R20" s="58"/>
    </row>
    <row r="21" spans="1:18" ht="18" customHeight="1">
      <c r="A21" s="5" t="s">
        <v>170</v>
      </c>
      <c r="B21" s="48"/>
      <c r="C21" s="49"/>
      <c r="D21" s="15"/>
      <c r="E21" s="15"/>
      <c r="F21" s="49"/>
      <c r="G21" s="75"/>
      <c r="H21" s="63">
        <f t="shared" si="2"/>
        <v>0</v>
      </c>
      <c r="I21" s="62">
        <f t="shared" si="3"/>
        <v>0</v>
      </c>
      <c r="J21" s="60"/>
      <c r="K21" s="60"/>
      <c r="L21" s="60"/>
      <c r="M21" s="63"/>
      <c r="N21" s="63"/>
      <c r="O21" s="74"/>
      <c r="P21" s="15"/>
      <c r="Q21" s="15"/>
      <c r="R21" s="58"/>
    </row>
    <row r="22" spans="1:18" ht="18" customHeight="1">
      <c r="A22" s="116" t="s">
        <v>311</v>
      </c>
      <c r="B22" s="48"/>
      <c r="C22" s="49"/>
      <c r="D22" s="15"/>
      <c r="E22" s="15"/>
      <c r="F22" s="49"/>
      <c r="G22" s="75"/>
      <c r="H22" s="63"/>
      <c r="I22" s="62"/>
      <c r="J22" s="55"/>
      <c r="K22" s="60"/>
      <c r="L22" s="60"/>
      <c r="M22" s="74"/>
      <c r="N22" s="15"/>
      <c r="O22" s="74"/>
      <c r="P22" s="15"/>
      <c r="Q22" s="15"/>
      <c r="R22" s="58"/>
    </row>
    <row r="23" spans="1:18" ht="18" customHeight="1">
      <c r="A23" s="116" t="s">
        <v>312</v>
      </c>
      <c r="B23" s="48"/>
      <c r="C23" s="49"/>
      <c r="D23" s="15"/>
      <c r="E23" s="15"/>
      <c r="F23" s="49"/>
      <c r="G23" s="75"/>
      <c r="H23" s="63"/>
      <c r="I23" s="62"/>
      <c r="J23" s="55"/>
      <c r="K23" s="60"/>
      <c r="L23" s="60"/>
      <c r="M23" s="74"/>
      <c r="N23" s="15"/>
      <c r="O23" s="74"/>
      <c r="P23" s="15"/>
      <c r="Q23" s="15"/>
      <c r="R23" s="58"/>
    </row>
    <row r="24" spans="1:18" ht="18" customHeight="1" thickBot="1">
      <c r="A24" s="116" t="s">
        <v>7</v>
      </c>
      <c r="B24" s="48"/>
      <c r="C24" s="15"/>
      <c r="D24" s="15"/>
      <c r="E24" s="15"/>
      <c r="F24" s="60">
        <f>B24*1</f>
        <v>0</v>
      </c>
      <c r="G24" s="57"/>
      <c r="H24" s="63">
        <f t="shared" si="2"/>
        <v>0</v>
      </c>
      <c r="I24" s="62">
        <f t="shared" si="3"/>
        <v>0</v>
      </c>
      <c r="J24" s="60"/>
      <c r="K24" s="60"/>
      <c r="L24" s="60"/>
      <c r="M24" s="15"/>
      <c r="N24" s="15"/>
      <c r="O24" s="15"/>
      <c r="P24" s="15"/>
      <c r="Q24" s="15"/>
      <c r="R24" s="58"/>
    </row>
    <row r="25" spans="1:18" ht="18" customHeight="1" thickTop="1">
      <c r="A25" s="117" t="s">
        <v>178</v>
      </c>
      <c r="B25" s="120"/>
      <c r="C25" s="112"/>
      <c r="D25" s="112"/>
      <c r="E25" s="112"/>
      <c r="F25" s="112"/>
      <c r="G25" s="113"/>
      <c r="H25" s="112"/>
      <c r="I25" s="113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1:18" ht="18" customHeight="1">
      <c r="A26" s="3" t="s">
        <v>173</v>
      </c>
      <c r="B26" s="66"/>
      <c r="C26" s="63">
        <f>B26*1</f>
        <v>0</v>
      </c>
      <c r="D26" s="74"/>
      <c r="E26" s="15"/>
      <c r="F26" s="74"/>
      <c r="G26" s="75"/>
      <c r="H26" s="63">
        <f t="shared" si="2"/>
        <v>0</v>
      </c>
      <c r="I26" s="62">
        <f t="shared" si="3"/>
        <v>0</v>
      </c>
      <c r="J26" s="61"/>
      <c r="K26" s="63"/>
      <c r="L26" s="63"/>
      <c r="M26" s="74"/>
      <c r="N26" s="74"/>
      <c r="O26" s="74"/>
      <c r="P26" s="15"/>
      <c r="Q26" s="15"/>
      <c r="R26" s="58"/>
    </row>
    <row r="27" spans="1:18" ht="18" customHeight="1" thickBot="1">
      <c r="A27" s="5" t="s">
        <v>177</v>
      </c>
      <c r="B27" s="66"/>
      <c r="C27" s="63">
        <f>B27*1</f>
        <v>0</v>
      </c>
      <c r="D27" s="74"/>
      <c r="E27" s="15"/>
      <c r="F27" s="74"/>
      <c r="G27" s="75"/>
      <c r="H27" s="63">
        <f t="shared" si="2"/>
        <v>0</v>
      </c>
      <c r="I27" s="62">
        <f t="shared" si="3"/>
        <v>0</v>
      </c>
      <c r="J27" s="61"/>
      <c r="K27" s="63"/>
      <c r="L27" s="63"/>
      <c r="M27" s="74"/>
      <c r="N27" s="74"/>
      <c r="O27" s="74"/>
      <c r="P27" s="15"/>
      <c r="Q27" s="15"/>
      <c r="R27" s="58"/>
    </row>
    <row r="28" spans="1:18" ht="18" customHeight="1" thickTop="1">
      <c r="A28" s="117" t="s">
        <v>5</v>
      </c>
      <c r="B28" s="122" t="s">
        <v>210</v>
      </c>
      <c r="C28" s="122" t="s">
        <v>206</v>
      </c>
      <c r="D28" s="122" t="s">
        <v>207</v>
      </c>
      <c r="E28" s="143"/>
      <c r="F28" s="122" t="s">
        <v>208</v>
      </c>
      <c r="G28" s="122" t="s">
        <v>209</v>
      </c>
      <c r="H28" s="112"/>
      <c r="I28" s="113"/>
      <c r="J28" s="112"/>
      <c r="K28" s="112"/>
      <c r="L28" s="112"/>
      <c r="M28" s="112"/>
      <c r="N28" s="112"/>
      <c r="O28" s="112"/>
      <c r="P28" s="112"/>
      <c r="Q28" s="112"/>
      <c r="R28" s="115"/>
    </row>
    <row r="29" spans="1:18" ht="18" customHeight="1">
      <c r="A29" s="5" t="s">
        <v>50</v>
      </c>
      <c r="B29" s="60"/>
      <c r="C29" s="60">
        <f>B29*0.5</f>
        <v>0</v>
      </c>
      <c r="D29" s="60">
        <f>B29*0.25</f>
        <v>0</v>
      </c>
      <c r="E29" s="15"/>
      <c r="F29" s="15"/>
      <c r="G29" s="60">
        <f>B29*0.25</f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8" ht="18" customHeight="1">
      <c r="A30" s="5" t="s">
        <v>115</v>
      </c>
      <c r="B30" s="60"/>
      <c r="C30" s="60">
        <f>B30*0.5</f>
        <v>0</v>
      </c>
      <c r="D30" s="60">
        <f>B30*0.25</f>
        <v>0</v>
      </c>
      <c r="E30" s="15"/>
      <c r="F30" s="15"/>
      <c r="G30" s="60">
        <f>B30*0.25</f>
        <v>0</v>
      </c>
      <c r="H30" s="14"/>
    </row>
    <row r="31" spans="1:8" ht="18" customHeight="1">
      <c r="A31" s="5" t="s">
        <v>51</v>
      </c>
      <c r="B31" s="60"/>
      <c r="C31" s="60">
        <f>B31*0.25</f>
        <v>0</v>
      </c>
      <c r="D31" s="60">
        <f>B31*0.25</f>
        <v>0</v>
      </c>
      <c r="E31" s="15"/>
      <c r="F31" s="60">
        <f>B31*0.25</f>
        <v>0</v>
      </c>
      <c r="G31" s="60">
        <f>B31*0.25</f>
        <v>0</v>
      </c>
      <c r="H31" s="14"/>
    </row>
    <row r="32" spans="1:8" ht="18" customHeight="1">
      <c r="A32" s="5" t="s">
        <v>116</v>
      </c>
      <c r="B32" s="60"/>
      <c r="C32" s="60">
        <f>B32*0.25</f>
        <v>0</v>
      </c>
      <c r="D32" s="60">
        <f>B32*0.25</f>
        <v>0</v>
      </c>
      <c r="E32" s="15"/>
      <c r="F32" s="60">
        <f>B32*0.25</f>
        <v>0</v>
      </c>
      <c r="G32" s="60">
        <f>B32*0.25</f>
        <v>0</v>
      </c>
      <c r="H32" s="14"/>
    </row>
    <row r="33" spans="1:8" ht="18" customHeight="1" thickBot="1">
      <c r="A33" s="5"/>
      <c r="B33" s="123"/>
      <c r="C33" s="124"/>
      <c r="D33" s="124"/>
      <c r="E33" s="124"/>
      <c r="F33" s="124"/>
      <c r="G33" s="124"/>
      <c r="H33" s="14"/>
    </row>
    <row r="34" spans="1:8" ht="18" customHeight="1" thickTop="1">
      <c r="A34" s="16" t="s">
        <v>32</v>
      </c>
      <c r="B34" s="28"/>
      <c r="C34" s="83"/>
      <c r="D34" s="83"/>
      <c r="E34" s="83"/>
      <c r="F34" s="83"/>
      <c r="G34" s="83"/>
      <c r="H34" s="18"/>
    </row>
    <row r="35" spans="1:7" ht="18" customHeight="1">
      <c r="A35" s="4" t="s">
        <v>171</v>
      </c>
      <c r="B35" s="93"/>
      <c r="C35" s="48">
        <f>B34*1</f>
        <v>0</v>
      </c>
      <c r="D35" s="84"/>
      <c r="E35" s="84"/>
      <c r="F35" s="84"/>
      <c r="G35" s="84"/>
    </row>
    <row r="36" spans="1:7" ht="18" customHeight="1">
      <c r="A36" s="4" t="s">
        <v>268</v>
      </c>
      <c r="B36" s="93"/>
      <c r="C36" s="84"/>
      <c r="D36" s="48">
        <v>0</v>
      </c>
      <c r="E36" s="84"/>
      <c r="F36" s="84"/>
      <c r="G36" s="84"/>
    </row>
    <row r="37" spans="1:7" ht="18" customHeight="1" thickBot="1">
      <c r="A37" s="2" t="s">
        <v>269</v>
      </c>
      <c r="B37" s="94"/>
      <c r="C37" s="86"/>
      <c r="D37" s="48">
        <v>0</v>
      </c>
      <c r="E37" s="86"/>
      <c r="F37" s="86"/>
      <c r="G37" s="86"/>
    </row>
    <row r="38" spans="1:7" ht="18" customHeight="1" thickTop="1">
      <c r="A38" s="8" t="s">
        <v>117</v>
      </c>
      <c r="B38" s="65"/>
      <c r="C38" s="83"/>
      <c r="D38" s="83"/>
      <c r="E38" s="83"/>
      <c r="F38" s="83"/>
      <c r="G38" s="83"/>
    </row>
    <row r="39" spans="1:7" ht="18" customHeight="1" thickBot="1">
      <c r="A39" s="2" t="s">
        <v>33</v>
      </c>
      <c r="B39" s="94"/>
      <c r="C39" s="60">
        <f>B38*1</f>
        <v>0</v>
      </c>
      <c r="D39" s="86"/>
      <c r="E39" s="86"/>
      <c r="F39" s="86"/>
      <c r="G39" s="86"/>
    </row>
    <row r="40" spans="1:7" ht="18" customHeight="1" thickTop="1">
      <c r="A40" s="5" t="s">
        <v>30</v>
      </c>
      <c r="B40" s="89"/>
      <c r="C40" s="83"/>
      <c r="D40" s="83"/>
      <c r="E40" s="83"/>
      <c r="F40" s="83"/>
      <c r="G40" s="83"/>
    </row>
    <row r="41" spans="1:7" ht="18" customHeight="1">
      <c r="A41" s="9" t="s">
        <v>139</v>
      </c>
      <c r="B41" s="90"/>
      <c r="C41" s="84"/>
      <c r="D41" s="84"/>
      <c r="E41" s="84"/>
      <c r="F41" s="84"/>
      <c r="G41" s="74">
        <f>B41*1</f>
        <v>0</v>
      </c>
    </row>
    <row r="42" spans="1:7" ht="18" customHeight="1" thickBot="1">
      <c r="A42" s="9" t="s">
        <v>58</v>
      </c>
      <c r="B42" s="91"/>
      <c r="C42" s="84"/>
      <c r="D42" s="84"/>
      <c r="E42" s="84"/>
      <c r="F42" s="84"/>
      <c r="G42" s="87">
        <f>B42*1</f>
        <v>0</v>
      </c>
    </row>
    <row r="43" spans="1:7" ht="18" customHeight="1" thickTop="1">
      <c r="A43" s="17" t="s">
        <v>144</v>
      </c>
      <c r="B43" s="92"/>
      <c r="C43" s="83"/>
      <c r="D43" s="83"/>
      <c r="E43" s="83"/>
      <c r="F43" s="83"/>
      <c r="G43" s="83"/>
    </row>
    <row r="44" spans="1:7" ht="18" customHeight="1">
      <c r="A44" s="10" t="s">
        <v>31</v>
      </c>
      <c r="B44" s="93"/>
      <c r="C44" s="84"/>
      <c r="D44" s="74">
        <f>B43*0.44</f>
        <v>0</v>
      </c>
      <c r="E44" s="84"/>
      <c r="F44" s="84"/>
      <c r="G44" s="84"/>
    </row>
    <row r="45" spans="1:7" ht="18" customHeight="1" thickBot="1">
      <c r="A45" s="9" t="s">
        <v>56</v>
      </c>
      <c r="B45" s="93"/>
      <c r="C45" s="87">
        <f>B43*0.56</f>
        <v>0</v>
      </c>
      <c r="D45" s="84"/>
      <c r="E45" s="84"/>
      <c r="F45" s="84"/>
      <c r="G45" s="84"/>
    </row>
    <row r="46" spans="1:7" ht="18" customHeight="1" thickTop="1">
      <c r="A46" s="16" t="s">
        <v>16</v>
      </c>
      <c r="B46" s="92"/>
      <c r="C46" s="83"/>
      <c r="D46" s="83"/>
      <c r="E46" s="83"/>
      <c r="F46" s="83"/>
      <c r="G46" s="83"/>
    </row>
    <row r="47" spans="1:7" ht="18" customHeight="1" thickBot="1">
      <c r="A47" s="2" t="s">
        <v>17</v>
      </c>
      <c r="B47" s="94"/>
      <c r="C47" s="86"/>
      <c r="D47" s="86"/>
      <c r="E47" s="86"/>
      <c r="F47" s="87"/>
      <c r="G47" s="87">
        <f>B46*1</f>
        <v>0</v>
      </c>
    </row>
    <row r="48" spans="1:7" ht="18" customHeight="1" thickTop="1">
      <c r="A48" s="16" t="s">
        <v>18</v>
      </c>
      <c r="B48" s="92"/>
      <c r="C48" s="83"/>
      <c r="D48" s="83"/>
      <c r="E48" s="83"/>
      <c r="F48" s="83"/>
      <c r="G48" s="83"/>
    </row>
    <row r="49" spans="1:7" ht="18" customHeight="1" thickBot="1">
      <c r="A49" s="4" t="s">
        <v>19</v>
      </c>
      <c r="B49" s="94"/>
      <c r="C49" s="86"/>
      <c r="D49" s="86"/>
      <c r="E49" s="86"/>
      <c r="F49" s="87">
        <f>B48*1</f>
        <v>0</v>
      </c>
      <c r="G49" s="87"/>
    </row>
    <row r="50" spans="1:7" ht="18" customHeight="1" thickTop="1">
      <c r="A50" s="16" t="s">
        <v>20</v>
      </c>
      <c r="B50" s="92"/>
      <c r="C50" s="83"/>
      <c r="D50" s="83"/>
      <c r="E50" s="83"/>
      <c r="F50" s="83"/>
      <c r="G50" s="83"/>
    </row>
    <row r="51" spans="1:7" ht="18" customHeight="1" thickBot="1">
      <c r="A51" s="2" t="s">
        <v>21</v>
      </c>
      <c r="B51" s="93"/>
      <c r="C51" s="86"/>
      <c r="D51" s="86"/>
      <c r="E51" s="86"/>
      <c r="F51" s="87">
        <f>B50*1</f>
        <v>0</v>
      </c>
      <c r="G51" s="85"/>
    </row>
    <row r="52" spans="1:7" ht="18" customHeight="1" thickTop="1">
      <c r="A52" s="3" t="s">
        <v>22</v>
      </c>
      <c r="B52" s="95"/>
      <c r="C52" s="83"/>
      <c r="D52" s="83"/>
      <c r="E52" s="83"/>
      <c r="F52" s="65">
        <f>B52</f>
        <v>0</v>
      </c>
      <c r="G52" s="83"/>
    </row>
    <row r="53" spans="1:7" ht="18" customHeight="1" thickBot="1">
      <c r="A53" s="2" t="s">
        <v>23</v>
      </c>
      <c r="B53" s="94"/>
      <c r="C53" s="84"/>
      <c r="D53" s="84"/>
      <c r="E53" s="84"/>
      <c r="F53" s="99">
        <f>B53</f>
        <v>0</v>
      </c>
      <c r="G53" s="85"/>
    </row>
    <row r="54" spans="1:7" ht="18" customHeight="1" thickTop="1">
      <c r="A54" s="3" t="s">
        <v>24</v>
      </c>
      <c r="B54" s="92"/>
      <c r="C54" s="83"/>
      <c r="D54" s="83"/>
      <c r="E54" s="83"/>
      <c r="F54" s="83"/>
      <c r="G54" s="83"/>
    </row>
    <row r="55" spans="1:7" ht="18" customHeight="1" thickBot="1">
      <c r="A55" s="2" t="s">
        <v>23</v>
      </c>
      <c r="B55" s="94"/>
      <c r="C55" s="86"/>
      <c r="D55" s="86"/>
      <c r="E55" s="86"/>
      <c r="F55" s="88">
        <f>B54*1</f>
        <v>0</v>
      </c>
      <c r="G55" s="84"/>
    </row>
    <row r="56" spans="1:7" ht="18" customHeight="1" thickTop="1">
      <c r="A56" s="3" t="s">
        <v>25</v>
      </c>
      <c r="B56" s="95"/>
      <c r="C56" s="83"/>
      <c r="D56" s="83"/>
      <c r="E56" s="83"/>
      <c r="F56" s="83"/>
      <c r="G56" s="83"/>
    </row>
    <row r="57" spans="1:7" ht="18" customHeight="1" thickBot="1">
      <c r="A57" s="2" t="s">
        <v>26</v>
      </c>
      <c r="B57" s="94"/>
      <c r="C57" s="86"/>
      <c r="D57" s="86"/>
      <c r="E57" s="86"/>
      <c r="F57" s="87">
        <f>B56*1</f>
        <v>0</v>
      </c>
      <c r="G57" s="84"/>
    </row>
    <row r="58" spans="1:7" ht="18" customHeight="1" thickTop="1">
      <c r="A58" s="3" t="s">
        <v>27</v>
      </c>
      <c r="B58" s="92"/>
      <c r="C58" s="83"/>
      <c r="D58" s="83"/>
      <c r="E58" s="83"/>
      <c r="F58" s="83"/>
      <c r="G58" s="83"/>
    </row>
    <row r="59" spans="1:7" ht="18" customHeight="1" thickBot="1">
      <c r="A59" s="2" t="s">
        <v>28</v>
      </c>
      <c r="B59" s="94"/>
      <c r="C59" s="86"/>
      <c r="D59" s="86"/>
      <c r="E59" s="86"/>
      <c r="F59" s="88">
        <f>B58*1</f>
        <v>0</v>
      </c>
      <c r="G59" s="84"/>
    </row>
    <row r="60" spans="1:7" ht="18" customHeight="1" thickTop="1">
      <c r="A60" s="3" t="s">
        <v>163</v>
      </c>
      <c r="B60" s="95"/>
      <c r="C60" s="83"/>
      <c r="D60" s="83"/>
      <c r="E60" s="83"/>
      <c r="F60" s="83"/>
      <c r="G60" s="83"/>
    </row>
    <row r="61" spans="1:7" ht="18" customHeight="1" thickBot="1">
      <c r="A61" s="4" t="s">
        <v>29</v>
      </c>
      <c r="B61" s="94"/>
      <c r="C61" s="86"/>
      <c r="D61" s="86"/>
      <c r="E61" s="86"/>
      <c r="F61" s="99">
        <f>B60*1</f>
        <v>0</v>
      </c>
      <c r="G61" s="84"/>
    </row>
    <row r="62" spans="1:7" ht="18" customHeight="1" thickTop="1">
      <c r="A62" s="51" t="s">
        <v>54</v>
      </c>
      <c r="B62" s="92"/>
      <c r="C62" s="83"/>
      <c r="D62" s="83"/>
      <c r="E62" s="83"/>
      <c r="F62" s="83"/>
      <c r="G62" s="83"/>
    </row>
    <row r="63" spans="1:7" ht="18" customHeight="1" thickBot="1">
      <c r="A63" s="52" t="s">
        <v>55</v>
      </c>
      <c r="B63" s="94"/>
      <c r="C63" s="86"/>
      <c r="D63" s="86"/>
      <c r="E63" s="86"/>
      <c r="F63" s="87">
        <f>B62*1</f>
        <v>0</v>
      </c>
      <c r="G63" s="84"/>
    </row>
    <row r="64" spans="1:7" ht="18" customHeight="1" thickTop="1">
      <c r="A64" s="51" t="s">
        <v>119</v>
      </c>
      <c r="B64" s="92"/>
      <c r="C64" s="83"/>
      <c r="D64" s="83"/>
      <c r="E64" s="83"/>
      <c r="F64" s="83"/>
      <c r="G64" s="83"/>
    </row>
    <row r="65" spans="1:7" ht="18" customHeight="1">
      <c r="A65" s="53" t="s">
        <v>57</v>
      </c>
      <c r="B65" s="93"/>
      <c r="C65" s="84"/>
      <c r="D65" s="84"/>
      <c r="E65" s="84"/>
      <c r="F65" s="74">
        <f>B64*1</f>
        <v>0</v>
      </c>
      <c r="G65" s="84"/>
    </row>
    <row r="66" ht="18" customHeight="1"/>
    <row r="67" ht="18" customHeight="1">
      <c r="A67" s="7" t="s">
        <v>11</v>
      </c>
    </row>
    <row r="68" spans="10:14" ht="18" customHeight="1" thickBot="1">
      <c r="J68" s="270"/>
      <c r="K68" s="270"/>
      <c r="L68" s="270"/>
      <c r="M68" s="270"/>
      <c r="N68" s="25"/>
    </row>
    <row r="69" spans="10:19" ht="18" customHeight="1" thickBot="1" thickTop="1">
      <c r="J69" s="202" t="s">
        <v>113</v>
      </c>
      <c r="K69" s="264" t="s">
        <v>185</v>
      </c>
      <c r="L69" s="265"/>
      <c r="M69" s="265"/>
      <c r="N69" s="265"/>
      <c r="O69" s="265"/>
      <c r="P69" s="265"/>
      <c r="Q69" s="265"/>
      <c r="R69" s="266"/>
      <c r="S69" s="150"/>
    </row>
    <row r="70" spans="10:19" ht="18" customHeight="1" thickTop="1">
      <c r="J70" s="203"/>
      <c r="K70" s="180" t="s">
        <v>106</v>
      </c>
      <c r="L70" s="180"/>
      <c r="M70" s="180"/>
      <c r="N70" s="180"/>
      <c r="O70" s="24" t="s">
        <v>107</v>
      </c>
      <c r="P70" s="24" t="s">
        <v>108</v>
      </c>
      <c r="Q70" s="200" t="s">
        <v>109</v>
      </c>
      <c r="R70" s="267"/>
      <c r="S70" s="18"/>
    </row>
    <row r="71" spans="10:19" ht="18" customHeight="1">
      <c r="J71" s="22" t="s">
        <v>62</v>
      </c>
      <c r="K71" s="190" t="s">
        <v>86</v>
      </c>
      <c r="L71" s="190"/>
      <c r="M71" s="190"/>
      <c r="N71" s="190"/>
      <c r="O71" s="29">
        <v>1</v>
      </c>
      <c r="P71" s="30" t="s">
        <v>92</v>
      </c>
      <c r="Q71" s="238">
        <f>F61</f>
        <v>0</v>
      </c>
      <c r="R71" s="239"/>
      <c r="S71" s="18"/>
    </row>
    <row r="72" spans="10:19" ht="18" customHeight="1">
      <c r="J72" s="22" t="s">
        <v>63</v>
      </c>
      <c r="K72" s="190" t="s">
        <v>87</v>
      </c>
      <c r="L72" s="190"/>
      <c r="M72" s="190"/>
      <c r="N72" s="190"/>
      <c r="O72" s="29">
        <v>1</v>
      </c>
      <c r="P72" s="30" t="s">
        <v>93</v>
      </c>
      <c r="Q72" s="236" t="s">
        <v>110</v>
      </c>
      <c r="R72" s="237"/>
      <c r="S72" s="18"/>
    </row>
    <row r="73" spans="10:19" ht="18" customHeight="1">
      <c r="J73" s="23" t="s">
        <v>64</v>
      </c>
      <c r="K73" s="190" t="s">
        <v>88</v>
      </c>
      <c r="L73" s="190"/>
      <c r="M73" s="190"/>
      <c r="N73" s="190"/>
      <c r="O73" s="29">
        <v>1</v>
      </c>
      <c r="P73" s="31" t="s">
        <v>94</v>
      </c>
      <c r="Q73" s="236" t="s">
        <v>110</v>
      </c>
      <c r="R73" s="237"/>
      <c r="S73" s="18"/>
    </row>
    <row r="74" spans="10:19" ht="18" customHeight="1">
      <c r="J74" s="22" t="s">
        <v>65</v>
      </c>
      <c r="K74" s="190" t="s">
        <v>89</v>
      </c>
      <c r="L74" s="190"/>
      <c r="M74" s="190"/>
      <c r="N74" s="190"/>
      <c r="O74" s="32">
        <v>0.25</v>
      </c>
      <c r="P74" s="33" t="s">
        <v>95</v>
      </c>
      <c r="Q74" s="238">
        <f>D29+D30+D31+D32</f>
        <v>0</v>
      </c>
      <c r="R74" s="239"/>
      <c r="S74" s="18"/>
    </row>
    <row r="75" spans="10:19" ht="18" customHeight="1">
      <c r="J75" s="23" t="s">
        <v>66</v>
      </c>
      <c r="K75" s="190" t="s">
        <v>199</v>
      </c>
      <c r="L75" s="190"/>
      <c r="M75" s="190"/>
      <c r="N75" s="190"/>
      <c r="O75" s="32">
        <v>1</v>
      </c>
      <c r="P75" s="33" t="s">
        <v>97</v>
      </c>
      <c r="Q75" s="236" t="s">
        <v>110</v>
      </c>
      <c r="R75" s="237"/>
      <c r="S75" s="18"/>
    </row>
    <row r="76" spans="10:19" ht="18" customHeight="1">
      <c r="J76" s="22" t="s">
        <v>67</v>
      </c>
      <c r="K76" s="190" t="s">
        <v>273</v>
      </c>
      <c r="L76" s="190"/>
      <c r="M76" s="190"/>
      <c r="N76" s="190"/>
      <c r="O76" s="32">
        <v>0.44</v>
      </c>
      <c r="P76" s="33" t="s">
        <v>98</v>
      </c>
      <c r="Q76" s="236" t="s">
        <v>110</v>
      </c>
      <c r="R76" s="237"/>
      <c r="S76" s="18"/>
    </row>
    <row r="77" spans="10:19" ht="18" customHeight="1">
      <c r="J77" s="22" t="s">
        <v>68</v>
      </c>
      <c r="K77" s="190" t="s">
        <v>245</v>
      </c>
      <c r="L77" s="190"/>
      <c r="M77" s="190"/>
      <c r="N77" s="190"/>
      <c r="O77" s="32">
        <v>0.44</v>
      </c>
      <c r="P77" s="33" t="s">
        <v>99</v>
      </c>
      <c r="Q77" s="236" t="s">
        <v>110</v>
      </c>
      <c r="R77" s="237"/>
      <c r="S77" s="18"/>
    </row>
    <row r="78" spans="10:19" ht="18" customHeight="1">
      <c r="J78" s="23" t="s">
        <v>69</v>
      </c>
      <c r="K78" s="240" t="s">
        <v>294</v>
      </c>
      <c r="L78" s="240"/>
      <c r="M78" s="240"/>
      <c r="N78" s="240"/>
      <c r="O78" s="153">
        <v>0.56</v>
      </c>
      <c r="P78" s="31" t="s">
        <v>295</v>
      </c>
      <c r="Q78" s="236" t="s">
        <v>110</v>
      </c>
      <c r="R78" s="237"/>
      <c r="S78" s="18"/>
    </row>
    <row r="79" spans="10:19" ht="18" customHeight="1">
      <c r="J79" s="23" t="s">
        <v>228</v>
      </c>
      <c r="K79" s="240" t="s">
        <v>299</v>
      </c>
      <c r="L79" s="240"/>
      <c r="M79" s="240"/>
      <c r="N79" s="240"/>
      <c r="O79" s="153">
        <v>1</v>
      </c>
      <c r="P79" s="31" t="s">
        <v>290</v>
      </c>
      <c r="Q79" s="236" t="s">
        <v>110</v>
      </c>
      <c r="R79" s="237"/>
      <c r="S79" s="18"/>
    </row>
    <row r="80" spans="10:19" ht="18" customHeight="1">
      <c r="J80" s="22" t="s">
        <v>71</v>
      </c>
      <c r="K80" s="240" t="s">
        <v>246</v>
      </c>
      <c r="L80" s="240"/>
      <c r="M80" s="240"/>
      <c r="N80" s="240"/>
      <c r="O80" s="32">
        <v>1</v>
      </c>
      <c r="P80" s="33" t="s">
        <v>247</v>
      </c>
      <c r="Q80" s="241">
        <f>D36</f>
        <v>0</v>
      </c>
      <c r="R80" s="242"/>
      <c r="S80" s="18"/>
    </row>
    <row r="81" spans="10:19" ht="18" customHeight="1" thickBot="1">
      <c r="J81" s="39" t="s">
        <v>72</v>
      </c>
      <c r="K81" s="195" t="s">
        <v>248</v>
      </c>
      <c r="L81" s="195"/>
      <c r="M81" s="195"/>
      <c r="N81" s="195"/>
      <c r="O81" s="152">
        <v>1</v>
      </c>
      <c r="P81" s="38" t="s">
        <v>247</v>
      </c>
      <c r="Q81" s="260">
        <f>D37</f>
        <v>0</v>
      </c>
      <c r="R81" s="261"/>
      <c r="S81" s="20"/>
    </row>
    <row r="82" spans="10:19" ht="18" customHeight="1" thickTop="1">
      <c r="J82" s="22" t="s">
        <v>73</v>
      </c>
      <c r="K82" s="190" t="s">
        <v>297</v>
      </c>
      <c r="L82" s="190"/>
      <c r="M82" s="190"/>
      <c r="N82" s="190"/>
      <c r="O82" s="32">
        <v>1</v>
      </c>
      <c r="P82" s="33" t="s">
        <v>96</v>
      </c>
      <c r="Q82" s="262">
        <f>R13</f>
        <v>0</v>
      </c>
      <c r="R82" s="263"/>
      <c r="S82" s="18"/>
    </row>
    <row r="83" spans="10:19" ht="18" customHeight="1">
      <c r="J83" s="22" t="s">
        <v>74</v>
      </c>
      <c r="K83" s="190" t="s">
        <v>249</v>
      </c>
      <c r="L83" s="190"/>
      <c r="M83" s="190"/>
      <c r="N83" s="190"/>
      <c r="O83" s="32">
        <v>1</v>
      </c>
      <c r="P83" s="33" t="s">
        <v>236</v>
      </c>
      <c r="Q83" s="236" t="s">
        <v>110</v>
      </c>
      <c r="R83" s="237"/>
      <c r="S83" s="18"/>
    </row>
    <row r="84" spans="10:19" ht="18" customHeight="1">
      <c r="J84" s="22" t="s">
        <v>75</v>
      </c>
      <c r="K84" s="190" t="s">
        <v>250</v>
      </c>
      <c r="L84" s="190"/>
      <c r="M84" s="190"/>
      <c r="N84" s="190"/>
      <c r="O84" s="32">
        <v>1</v>
      </c>
      <c r="P84" s="33" t="s">
        <v>236</v>
      </c>
      <c r="Q84" s="238">
        <f>F22+F23</f>
        <v>0</v>
      </c>
      <c r="R84" s="239"/>
      <c r="S84" s="18"/>
    </row>
    <row r="85" spans="10:19" ht="18" customHeight="1">
      <c r="J85" s="22" t="s">
        <v>76</v>
      </c>
      <c r="K85" s="190" t="s">
        <v>251</v>
      </c>
      <c r="L85" s="190"/>
      <c r="M85" s="190"/>
      <c r="N85" s="190"/>
      <c r="O85" s="32">
        <v>1</v>
      </c>
      <c r="P85" s="33" t="s">
        <v>252</v>
      </c>
      <c r="Q85" s="236" t="s">
        <v>110</v>
      </c>
      <c r="R85" s="237"/>
      <c r="S85" s="18"/>
    </row>
    <row r="86" spans="10:19" ht="18" customHeight="1">
      <c r="J86" s="22" t="s">
        <v>77</v>
      </c>
      <c r="K86" s="190" t="s">
        <v>253</v>
      </c>
      <c r="L86" s="190"/>
      <c r="M86" s="190"/>
      <c r="N86" s="190"/>
      <c r="O86" s="32">
        <v>1</v>
      </c>
      <c r="P86" s="33" t="s">
        <v>254</v>
      </c>
      <c r="Q86" s="292">
        <f>M18+M19+M20+M21</f>
        <v>0</v>
      </c>
      <c r="R86" s="251"/>
      <c r="S86" s="18"/>
    </row>
    <row r="87" spans="10:19" ht="18" customHeight="1">
      <c r="J87" s="22" t="s">
        <v>78</v>
      </c>
      <c r="K87" s="190" t="s">
        <v>255</v>
      </c>
      <c r="L87" s="190"/>
      <c r="M87" s="190"/>
      <c r="N87" s="190"/>
      <c r="O87" s="32">
        <v>1</v>
      </c>
      <c r="P87" s="33" t="s">
        <v>100</v>
      </c>
      <c r="Q87" s="236" t="s">
        <v>110</v>
      </c>
      <c r="R87" s="237"/>
      <c r="S87" s="18"/>
    </row>
    <row r="88" spans="10:19" ht="18" customHeight="1">
      <c r="J88" s="22" t="s">
        <v>79</v>
      </c>
      <c r="K88" s="190" t="s">
        <v>275</v>
      </c>
      <c r="L88" s="190"/>
      <c r="M88" s="190"/>
      <c r="N88" s="190"/>
      <c r="O88" s="32">
        <v>1</v>
      </c>
      <c r="P88" s="33" t="s">
        <v>100</v>
      </c>
      <c r="Q88" s="292">
        <f>N18+N19+N20+N21</f>
        <v>0</v>
      </c>
      <c r="R88" s="251"/>
      <c r="S88" s="18"/>
    </row>
    <row r="89" spans="10:19" ht="18" customHeight="1">
      <c r="J89" s="23" t="s">
        <v>80</v>
      </c>
      <c r="K89" s="190" t="s">
        <v>256</v>
      </c>
      <c r="L89" s="190"/>
      <c r="M89" s="190"/>
      <c r="N89" s="190"/>
      <c r="O89" s="32">
        <v>1</v>
      </c>
      <c r="P89" s="35" t="s">
        <v>257</v>
      </c>
      <c r="Q89" s="236" t="s">
        <v>110</v>
      </c>
      <c r="R89" s="237"/>
      <c r="S89" s="18"/>
    </row>
    <row r="90" spans="10:19" ht="18" customHeight="1">
      <c r="J90" s="23" t="s">
        <v>81</v>
      </c>
      <c r="K90" s="190" t="s">
        <v>258</v>
      </c>
      <c r="L90" s="190"/>
      <c r="M90" s="190"/>
      <c r="N90" s="190"/>
      <c r="O90" s="32">
        <v>1</v>
      </c>
      <c r="P90" s="33" t="s">
        <v>145</v>
      </c>
      <c r="Q90" s="238">
        <f>F20+F21</f>
        <v>0</v>
      </c>
      <c r="R90" s="239"/>
      <c r="S90" s="18"/>
    </row>
    <row r="91" spans="10:19" ht="18" customHeight="1">
      <c r="J91" s="22" t="s">
        <v>82</v>
      </c>
      <c r="K91" s="190" t="s">
        <v>146</v>
      </c>
      <c r="L91" s="190"/>
      <c r="M91" s="190"/>
      <c r="N91" s="190"/>
      <c r="O91" s="32">
        <v>1</v>
      </c>
      <c r="P91" s="33" t="s">
        <v>147</v>
      </c>
      <c r="Q91" s="236" t="s">
        <v>110</v>
      </c>
      <c r="R91" s="237"/>
      <c r="S91" s="18"/>
    </row>
    <row r="92" spans="10:19" ht="18" customHeight="1" thickBot="1">
      <c r="J92" s="36" t="s">
        <v>83</v>
      </c>
      <c r="K92" s="195" t="s">
        <v>148</v>
      </c>
      <c r="L92" s="195"/>
      <c r="M92" s="195"/>
      <c r="N92" s="195"/>
      <c r="O92" s="37">
        <v>1</v>
      </c>
      <c r="P92" s="38" t="s">
        <v>145</v>
      </c>
      <c r="Q92" s="236" t="s">
        <v>110</v>
      </c>
      <c r="R92" s="237"/>
      <c r="S92" s="20"/>
    </row>
    <row r="93" spans="10:19" ht="18" customHeight="1" thickTop="1">
      <c r="J93" s="23" t="s">
        <v>84</v>
      </c>
      <c r="K93" s="190" t="s">
        <v>259</v>
      </c>
      <c r="L93" s="190"/>
      <c r="M93" s="190"/>
      <c r="N93" s="190"/>
      <c r="O93" s="32">
        <v>1</v>
      </c>
      <c r="P93" s="33" t="s">
        <v>101</v>
      </c>
      <c r="Q93" s="252" t="s">
        <v>110</v>
      </c>
      <c r="R93" s="253"/>
      <c r="S93" s="18"/>
    </row>
    <row r="94" spans="10:19" ht="18" customHeight="1">
      <c r="J94" s="23" t="s">
        <v>112</v>
      </c>
      <c r="K94" s="190" t="s">
        <v>260</v>
      </c>
      <c r="L94" s="190"/>
      <c r="M94" s="190"/>
      <c r="N94" s="190"/>
      <c r="O94" s="32">
        <v>1</v>
      </c>
      <c r="P94" s="33" t="s">
        <v>101</v>
      </c>
      <c r="Q94" s="238">
        <f>P9</f>
        <v>0</v>
      </c>
      <c r="R94" s="239"/>
      <c r="S94" s="18"/>
    </row>
    <row r="95" spans="10:19" ht="18" customHeight="1">
      <c r="J95" s="23" t="s">
        <v>85</v>
      </c>
      <c r="K95" s="190" t="s">
        <v>261</v>
      </c>
      <c r="L95" s="190"/>
      <c r="M95" s="190"/>
      <c r="N95" s="190"/>
      <c r="O95" s="32">
        <v>1</v>
      </c>
      <c r="P95" s="33" t="s">
        <v>102</v>
      </c>
      <c r="Q95" s="236" t="s">
        <v>110</v>
      </c>
      <c r="R95" s="237"/>
      <c r="S95" s="18"/>
    </row>
    <row r="96" spans="10:19" ht="18" customHeight="1" thickBot="1">
      <c r="J96" s="39" t="s">
        <v>149</v>
      </c>
      <c r="K96" s="195" t="s">
        <v>262</v>
      </c>
      <c r="L96" s="195"/>
      <c r="M96" s="195"/>
      <c r="N96" s="195"/>
      <c r="O96" s="37">
        <v>1</v>
      </c>
      <c r="P96" s="38" t="s">
        <v>102</v>
      </c>
      <c r="Q96" s="248">
        <f>K4+K5+K6+K7+K8+K9+K11+K12+K13+K14+K16+K18+K19+K20+K21+K22+K23+K24+K26+K27</f>
        <v>0</v>
      </c>
      <c r="R96" s="249"/>
      <c r="S96" s="18"/>
    </row>
    <row r="97" spans="10:19" ht="18" customHeight="1" thickTop="1">
      <c r="J97" s="23" t="s">
        <v>150</v>
      </c>
      <c r="K97" s="190" t="s">
        <v>263</v>
      </c>
      <c r="L97" s="190"/>
      <c r="M97" s="190"/>
      <c r="N97" s="190"/>
      <c r="O97" s="34">
        <v>0.6465</v>
      </c>
      <c r="P97" s="33" t="s">
        <v>103</v>
      </c>
      <c r="Q97" s="236" t="s">
        <v>110</v>
      </c>
      <c r="R97" s="237"/>
      <c r="S97" s="18"/>
    </row>
    <row r="98" spans="10:19" ht="18" customHeight="1">
      <c r="J98" s="23" t="s">
        <v>151</v>
      </c>
      <c r="K98" s="190" t="s">
        <v>232</v>
      </c>
      <c r="L98" s="190"/>
      <c r="M98" s="190"/>
      <c r="N98" s="190"/>
      <c r="O98" s="34">
        <v>0.8884</v>
      </c>
      <c r="P98" s="33" t="s">
        <v>104</v>
      </c>
      <c r="Q98" s="238">
        <f>H4+H5+H6+H7+H8+H9+H11+H12+H13+H14+H16+H18+H19+H20+H21+H22+H23+H24+H26+H27</f>
        <v>0</v>
      </c>
      <c r="R98" s="239"/>
      <c r="S98" s="18"/>
    </row>
    <row r="99" spans="10:19" ht="18" customHeight="1" thickBot="1">
      <c r="J99" s="39" t="s">
        <v>152</v>
      </c>
      <c r="K99" s="246" t="s">
        <v>91</v>
      </c>
      <c r="L99" s="246"/>
      <c r="M99" s="246"/>
      <c r="N99" s="246"/>
      <c r="O99" s="47"/>
      <c r="P99" s="47"/>
      <c r="Q99" s="274">
        <f>Q71+Q74+Q80+Q81+Q82+Q84+Q86+Q88+Q90+Q94+Q96+Q98</f>
        <v>0</v>
      </c>
      <c r="R99" s="275"/>
      <c r="S99" s="20"/>
    </row>
    <row r="100" spans="10:19" ht="18" customHeight="1" thickTop="1">
      <c r="J100" s="20"/>
      <c r="K100" s="217" t="s">
        <v>179</v>
      </c>
      <c r="L100" s="218"/>
      <c r="M100" s="218"/>
      <c r="N100" s="218"/>
      <c r="O100" s="19"/>
      <c r="P100" s="19"/>
      <c r="Q100" s="254"/>
      <c r="R100" s="255"/>
      <c r="S100" s="18"/>
    </row>
    <row r="101" spans="10:19" ht="18" customHeight="1">
      <c r="J101" s="23" t="s">
        <v>153</v>
      </c>
      <c r="K101" s="222" t="s">
        <v>264</v>
      </c>
      <c r="L101" s="222"/>
      <c r="M101" s="222"/>
      <c r="N101" s="222"/>
      <c r="O101" s="21">
        <v>0.3535</v>
      </c>
      <c r="P101" s="1" t="s">
        <v>103</v>
      </c>
      <c r="Q101" s="236" t="s">
        <v>110</v>
      </c>
      <c r="R101" s="237"/>
      <c r="S101" s="18"/>
    </row>
    <row r="102" spans="10:19" ht="18" customHeight="1" thickBot="1">
      <c r="J102" s="39" t="s">
        <v>154</v>
      </c>
      <c r="K102" s="259" t="s">
        <v>265</v>
      </c>
      <c r="L102" s="259"/>
      <c r="M102" s="259"/>
      <c r="N102" s="259"/>
      <c r="O102" s="43">
        <v>0.1116</v>
      </c>
      <c r="P102" s="44" t="s">
        <v>104</v>
      </c>
      <c r="Q102" s="248">
        <f>I4+I5+I6+I7+I8+I9+I11+I12+I13+I14+I16+I18+I19+I20+I21+I22+I23+I24+I26+I27</f>
        <v>0</v>
      </c>
      <c r="R102" s="249"/>
      <c r="S102" s="18"/>
    </row>
    <row r="103" spans="10:19" ht="18" customHeight="1" thickTop="1">
      <c r="J103" s="23" t="s">
        <v>155</v>
      </c>
      <c r="K103" s="222" t="s">
        <v>266</v>
      </c>
      <c r="L103" s="222"/>
      <c r="M103" s="222"/>
      <c r="N103" s="222"/>
      <c r="O103" s="21">
        <v>1</v>
      </c>
      <c r="P103" s="45" t="s">
        <v>100</v>
      </c>
      <c r="Q103" s="236" t="s">
        <v>110</v>
      </c>
      <c r="R103" s="237"/>
      <c r="S103" s="18"/>
    </row>
    <row r="104" spans="10:19" ht="18" customHeight="1">
      <c r="J104" s="23" t="s">
        <v>156</v>
      </c>
      <c r="K104" s="222" t="s">
        <v>267</v>
      </c>
      <c r="L104" s="222"/>
      <c r="M104" s="222"/>
      <c r="N104" s="222"/>
      <c r="O104" s="21">
        <v>1</v>
      </c>
      <c r="P104" s="45" t="s">
        <v>100</v>
      </c>
      <c r="Q104" s="250">
        <f>J4+J5+J6+J7+J8+J9+J11+J12+J13+J14+J18+J19+J20+J21+J24+J26+J27</f>
        <v>0</v>
      </c>
      <c r="R104" s="251"/>
      <c r="S104" s="18"/>
    </row>
    <row r="105" spans="10:19" ht="18" customHeight="1" thickBot="1">
      <c r="J105" s="41" t="s">
        <v>296</v>
      </c>
      <c r="K105" s="247" t="s">
        <v>158</v>
      </c>
      <c r="L105" s="247"/>
      <c r="M105" s="247"/>
      <c r="N105" s="247"/>
      <c r="O105" s="46"/>
      <c r="P105" s="47"/>
      <c r="Q105" s="243">
        <f>Q102+Q104</f>
        <v>0</v>
      </c>
      <c r="R105" s="244"/>
      <c r="S105" s="20"/>
    </row>
    <row r="106" spans="10:15" ht="18" customHeight="1" thickBot="1" thickTop="1">
      <c r="J106" s="40"/>
      <c r="K106" s="26"/>
      <c r="L106" s="26"/>
      <c r="M106" s="26"/>
      <c r="N106" s="26"/>
      <c r="O106" s="25"/>
    </row>
    <row r="107" spans="10:16" ht="18" customHeight="1" thickBot="1" thickTop="1">
      <c r="J107" s="40"/>
      <c r="K107" s="256" t="s">
        <v>298</v>
      </c>
      <c r="L107" s="257"/>
      <c r="M107" s="257"/>
      <c r="N107" s="257"/>
      <c r="O107" s="258"/>
      <c r="P107" s="20"/>
    </row>
    <row r="108" spans="11:18" ht="18" customHeight="1" thickTop="1">
      <c r="K108" s="193" t="s">
        <v>176</v>
      </c>
      <c r="L108" s="194"/>
      <c r="M108" s="194"/>
      <c r="N108" s="194"/>
      <c r="O108" s="64">
        <f>C4+C6+C7+C8+C9+C12+C13+C14+C16+C17+C18+C19+C20+C21+C22+C23+C24+C25+C26+C27</f>
        <v>0</v>
      </c>
      <c r="P108" s="20"/>
      <c r="R108" s="68"/>
    </row>
    <row r="109" spans="11:16" ht="18" customHeight="1">
      <c r="K109" s="193" t="s">
        <v>121</v>
      </c>
      <c r="L109" s="194"/>
      <c r="M109" s="194"/>
      <c r="N109" s="194"/>
      <c r="O109" s="64">
        <f>Q7</f>
        <v>0</v>
      </c>
      <c r="P109" s="20"/>
    </row>
    <row r="110" spans="11:16" ht="18" customHeight="1">
      <c r="K110" s="193" t="s">
        <v>124</v>
      </c>
      <c r="L110" s="194"/>
      <c r="M110" s="194"/>
      <c r="N110" s="194"/>
      <c r="O110" s="64">
        <f>L4+L5+L6+L7+L8+L9+L11+L12+L13+L14+L16+L17+L18+L19+L20+L21+L22+L23+L24+L25+L26+L27</f>
        <v>0</v>
      </c>
      <c r="P110" s="20"/>
    </row>
    <row r="111" spans="11:16" ht="18" customHeight="1">
      <c r="K111" s="193" t="s">
        <v>128</v>
      </c>
      <c r="L111" s="194"/>
      <c r="M111" s="194"/>
      <c r="N111" s="194"/>
      <c r="O111" s="64">
        <f>C29+C30+C31+C32</f>
        <v>0</v>
      </c>
      <c r="P111" s="20"/>
    </row>
    <row r="112" spans="11:16" ht="18" customHeight="1">
      <c r="K112" s="193" t="s">
        <v>129</v>
      </c>
      <c r="L112" s="194"/>
      <c r="M112" s="194"/>
      <c r="N112" s="194"/>
      <c r="O112" s="64">
        <f>C35+C39</f>
        <v>0</v>
      </c>
      <c r="P112" s="20"/>
    </row>
    <row r="113" spans="11:16" ht="18" customHeight="1">
      <c r="K113" s="193" t="s">
        <v>130</v>
      </c>
      <c r="L113" s="194"/>
      <c r="M113" s="194"/>
      <c r="N113" s="194"/>
      <c r="O113" s="151" t="s">
        <v>110</v>
      </c>
      <c r="P113" s="20"/>
    </row>
    <row r="114" spans="11:16" ht="18" customHeight="1">
      <c r="K114" s="193" t="s">
        <v>133</v>
      </c>
      <c r="L114" s="194"/>
      <c r="M114" s="194"/>
      <c r="N114" s="194"/>
      <c r="O114" s="168">
        <f>F53</f>
        <v>0</v>
      </c>
      <c r="P114" s="20"/>
    </row>
    <row r="115" spans="11:16" ht="18" customHeight="1">
      <c r="K115" s="208"/>
      <c r="L115" s="209"/>
      <c r="M115" s="209"/>
      <c r="N115" s="209"/>
      <c r="O115" s="42"/>
      <c r="P115" s="20"/>
    </row>
    <row r="116" spans="11:16" ht="18" customHeight="1" thickBot="1">
      <c r="K116" s="268" t="s">
        <v>180</v>
      </c>
      <c r="L116" s="269"/>
      <c r="M116" s="269"/>
      <c r="N116" s="269"/>
      <c r="O116" s="160">
        <f>O108+O109+O110+O111+O112+O114</f>
        <v>0</v>
      </c>
      <c r="P116" s="20"/>
    </row>
    <row r="117" spans="11:16" ht="18" customHeight="1" thickTop="1">
      <c r="K117" s="173"/>
      <c r="L117" s="173"/>
      <c r="M117" s="173"/>
      <c r="N117" s="173"/>
      <c r="O117" s="174"/>
      <c r="P117" s="18"/>
    </row>
    <row r="118" spans="11:16" ht="18" customHeight="1">
      <c r="K118" s="173"/>
      <c r="L118" s="173"/>
      <c r="M118" s="173"/>
      <c r="N118" s="173"/>
      <c r="O118" s="174"/>
      <c r="P118" s="18"/>
    </row>
    <row r="119" spans="11:16" ht="18" customHeight="1">
      <c r="K119" s="173"/>
      <c r="L119" s="173"/>
      <c r="M119" s="173"/>
      <c r="N119" s="173"/>
      <c r="O119" s="174"/>
      <c r="P119" s="18"/>
    </row>
    <row r="120" spans="11:15" ht="18" customHeight="1" thickBot="1">
      <c r="K120" s="270"/>
      <c r="L120" s="270"/>
      <c r="M120" s="270"/>
      <c r="N120" s="270"/>
      <c r="O120" s="25"/>
    </row>
    <row r="121" spans="11:18" ht="18" customHeight="1" thickBot="1" thickTop="1">
      <c r="K121" s="256" t="s">
        <v>136</v>
      </c>
      <c r="L121" s="271"/>
      <c r="M121" s="271"/>
      <c r="N121" s="271"/>
      <c r="O121" s="272"/>
      <c r="P121" s="20"/>
      <c r="R121" s="25"/>
    </row>
    <row r="122" spans="11:16" ht="18" customHeight="1" thickTop="1">
      <c r="K122" s="193" t="s">
        <v>132</v>
      </c>
      <c r="L122" s="194"/>
      <c r="M122" s="194"/>
      <c r="N122" s="194"/>
      <c r="O122" s="151" t="s">
        <v>110</v>
      </c>
      <c r="P122" s="20"/>
    </row>
    <row r="123" spans="11:16" ht="18" customHeight="1">
      <c r="K123" s="193" t="s">
        <v>140</v>
      </c>
      <c r="L123" s="194"/>
      <c r="M123" s="194"/>
      <c r="N123" s="194"/>
      <c r="O123" s="151" t="s">
        <v>110</v>
      </c>
      <c r="P123" s="20"/>
    </row>
    <row r="124" spans="11:16" ht="18" customHeight="1">
      <c r="K124" s="193" t="s">
        <v>125</v>
      </c>
      <c r="L124" s="194"/>
      <c r="M124" s="194"/>
      <c r="N124" s="194"/>
      <c r="O124" s="64">
        <f>G5</f>
        <v>0</v>
      </c>
      <c r="P124" s="20"/>
    </row>
    <row r="125" spans="11:16" ht="18" customHeight="1">
      <c r="K125" s="193" t="s">
        <v>118</v>
      </c>
      <c r="L125" s="194"/>
      <c r="M125" s="194"/>
      <c r="N125" s="194"/>
      <c r="O125" s="64">
        <f>E11+E12+E13+E14</f>
        <v>0</v>
      </c>
      <c r="P125" s="20"/>
    </row>
    <row r="126" spans="11:16" ht="18" customHeight="1">
      <c r="K126" s="234" t="s">
        <v>126</v>
      </c>
      <c r="L126" s="235"/>
      <c r="M126" s="235"/>
      <c r="N126" s="235"/>
      <c r="O126" s="64">
        <f>G6</f>
        <v>0</v>
      </c>
      <c r="P126" s="20"/>
    </row>
    <row r="127" spans="11:16" ht="18" customHeight="1">
      <c r="K127" s="193" t="s">
        <v>141</v>
      </c>
      <c r="L127" s="194"/>
      <c r="M127" s="194"/>
      <c r="N127" s="194"/>
      <c r="O127" s="64">
        <f>G29+G30+G31+G32</f>
        <v>0</v>
      </c>
      <c r="P127" s="20"/>
    </row>
    <row r="128" spans="11:16" ht="18" customHeight="1">
      <c r="K128" s="193" t="s">
        <v>306</v>
      </c>
      <c r="L128" s="194"/>
      <c r="M128" s="194"/>
      <c r="N128" s="194"/>
      <c r="O128" s="64">
        <f>F31+F32</f>
        <v>0</v>
      </c>
      <c r="P128" s="20"/>
    </row>
    <row r="129" spans="11:16" ht="18" customHeight="1">
      <c r="K129" s="223" t="s">
        <v>127</v>
      </c>
      <c r="L129" s="224"/>
      <c r="M129" s="224"/>
      <c r="N129" s="224"/>
      <c r="O129" s="64">
        <f>F24</f>
        <v>0</v>
      </c>
      <c r="P129" s="20"/>
    </row>
    <row r="130" spans="10:18" ht="18" customHeight="1">
      <c r="J130" s="18"/>
      <c r="K130" s="223" t="s">
        <v>188</v>
      </c>
      <c r="L130" s="224"/>
      <c r="M130" s="224"/>
      <c r="N130" s="224"/>
      <c r="O130" s="165">
        <f>G8</f>
        <v>0</v>
      </c>
      <c r="P130" s="20"/>
      <c r="R130" s="27"/>
    </row>
    <row r="131" spans="10:18" ht="18" customHeight="1">
      <c r="J131" s="18"/>
      <c r="K131" s="223"/>
      <c r="L131" s="224"/>
      <c r="M131" s="224"/>
      <c r="N131" s="224"/>
      <c r="O131" s="165"/>
      <c r="P131" s="20"/>
      <c r="R131" s="27"/>
    </row>
    <row r="132" spans="10:18" ht="18" customHeight="1">
      <c r="J132" s="18"/>
      <c r="K132" s="223"/>
      <c r="L132" s="224"/>
      <c r="M132" s="224"/>
      <c r="N132" s="224"/>
      <c r="O132" s="165"/>
      <c r="P132" s="20"/>
      <c r="R132" s="27"/>
    </row>
    <row r="133" spans="10:16" ht="18" customHeight="1" thickBot="1">
      <c r="J133" s="18"/>
      <c r="K133" s="245" t="s">
        <v>160</v>
      </c>
      <c r="L133" s="246"/>
      <c r="M133" s="246"/>
      <c r="N133" s="246"/>
      <c r="O133" s="160">
        <f>O124+O125+O126+O127+O128+O129+O130</f>
        <v>0</v>
      </c>
      <c r="P133" s="20"/>
    </row>
    <row r="134" spans="10:15" ht="18" customHeight="1" thickBot="1" thickTop="1">
      <c r="J134" s="18"/>
      <c r="K134" s="276"/>
      <c r="L134" s="276"/>
      <c r="M134" s="276"/>
      <c r="N134" s="276"/>
      <c r="O134" s="25"/>
    </row>
    <row r="135" spans="9:16" ht="18" customHeight="1" thickBot="1" thickTop="1">
      <c r="I135" s="185"/>
      <c r="K135" s="256" t="s">
        <v>135</v>
      </c>
      <c r="L135" s="271"/>
      <c r="M135" s="271"/>
      <c r="N135" s="271"/>
      <c r="O135" s="272"/>
      <c r="P135" s="20"/>
    </row>
    <row r="136" spans="11:16" ht="18" customHeight="1" thickTop="1">
      <c r="K136" s="193" t="s">
        <v>131</v>
      </c>
      <c r="L136" s="194"/>
      <c r="M136" s="194"/>
      <c r="N136" s="194"/>
      <c r="O136" s="151" t="s">
        <v>110</v>
      </c>
      <c r="P136" s="20"/>
    </row>
    <row r="137" spans="11:19" ht="18" customHeight="1">
      <c r="K137" s="193" t="s">
        <v>142</v>
      </c>
      <c r="L137" s="194"/>
      <c r="M137" s="194"/>
      <c r="N137" s="194"/>
      <c r="O137" s="151" t="s">
        <v>110</v>
      </c>
      <c r="P137" s="20"/>
      <c r="R137" s="27"/>
      <c r="S137" s="27"/>
    </row>
    <row r="138" spans="11:16" ht="18" customHeight="1">
      <c r="K138" s="193" t="s">
        <v>24</v>
      </c>
      <c r="L138" s="194"/>
      <c r="M138" s="194"/>
      <c r="N138" s="194"/>
      <c r="O138" s="151" t="s">
        <v>110</v>
      </c>
      <c r="P138" s="20"/>
    </row>
    <row r="139" spans="11:16" ht="18" customHeight="1">
      <c r="K139" s="193" t="s">
        <v>134</v>
      </c>
      <c r="L139" s="194"/>
      <c r="M139" s="194"/>
      <c r="N139" s="194"/>
      <c r="O139" s="186">
        <f>F53</f>
        <v>0</v>
      </c>
      <c r="P139" s="20"/>
    </row>
    <row r="140" spans="11:16" ht="18" customHeight="1">
      <c r="K140" s="208"/>
      <c r="L140" s="209"/>
      <c r="M140" s="209"/>
      <c r="N140" s="209"/>
      <c r="O140" s="162"/>
      <c r="P140" s="20"/>
    </row>
    <row r="141" spans="11:16" ht="18" customHeight="1" thickBot="1">
      <c r="K141" s="273" t="s">
        <v>161</v>
      </c>
      <c r="L141" s="247"/>
      <c r="M141" s="247"/>
      <c r="N141" s="247"/>
      <c r="O141" s="187">
        <f>O139</f>
        <v>0</v>
      </c>
      <c r="P141" s="20"/>
    </row>
    <row r="142" spans="11:18" ht="18" customHeight="1" thickBot="1" thickTop="1">
      <c r="K142" s="270"/>
      <c r="L142" s="270"/>
      <c r="M142" s="270"/>
      <c r="N142" s="270"/>
      <c r="O142" s="27"/>
      <c r="R142" s="27"/>
    </row>
    <row r="143" spans="11:16" ht="18" customHeight="1" thickBot="1" thickTop="1">
      <c r="K143" s="256" t="s">
        <v>120</v>
      </c>
      <c r="L143" s="271"/>
      <c r="M143" s="271"/>
      <c r="N143" s="271"/>
      <c r="O143" s="272"/>
      <c r="P143" s="20"/>
    </row>
    <row r="144" spans="11:16" ht="18" customHeight="1" thickTop="1">
      <c r="K144" s="193" t="s">
        <v>137</v>
      </c>
      <c r="L144" s="194"/>
      <c r="M144" s="194"/>
      <c r="N144" s="194"/>
      <c r="O144" s="164" t="s">
        <v>110</v>
      </c>
      <c r="P144" s="20"/>
    </row>
    <row r="145" spans="11:16" ht="18" customHeight="1">
      <c r="K145" s="193" t="s">
        <v>143</v>
      </c>
      <c r="L145" s="194"/>
      <c r="M145" s="194"/>
      <c r="N145" s="194"/>
      <c r="O145" s="164" t="s">
        <v>110</v>
      </c>
      <c r="P145" s="20"/>
    </row>
    <row r="146" spans="11:16" ht="18" customHeight="1" thickBot="1">
      <c r="K146" s="273"/>
      <c r="L146" s="247"/>
      <c r="M146" s="247"/>
      <c r="N146" s="247"/>
      <c r="O146" s="163"/>
      <c r="P146" s="20"/>
    </row>
    <row r="147" spans="11:15" ht="18" customHeight="1" thickTop="1">
      <c r="K147" s="270"/>
      <c r="L147" s="270"/>
      <c r="M147" s="270"/>
      <c r="N147" s="270"/>
      <c r="O147" s="27"/>
    </row>
    <row r="148" ht="18" customHeight="1"/>
    <row r="149" ht="18" customHeight="1"/>
    <row r="150" ht="18" customHeight="1"/>
    <row r="151" ht="18" customHeight="1"/>
    <row r="152" ht="18" customHeight="1"/>
    <row r="153" ht="18" customHeight="1"/>
  </sheetData>
  <mergeCells count="116">
    <mergeCell ref="K147:N147"/>
    <mergeCell ref="J68:M68"/>
    <mergeCell ref="K115:N115"/>
    <mergeCell ref="Q99:R99"/>
    <mergeCell ref="K134:N134"/>
    <mergeCell ref="K128:N128"/>
    <mergeCell ref="K127:N127"/>
    <mergeCell ref="K126:N126"/>
    <mergeCell ref="K125:N125"/>
    <mergeCell ref="K122:N122"/>
    <mergeCell ref="K144:N144"/>
    <mergeCell ref="K145:N145"/>
    <mergeCell ref="K146:N146"/>
    <mergeCell ref="K143:O143"/>
    <mergeCell ref="K137:N137"/>
    <mergeCell ref="K138:N138"/>
    <mergeCell ref="K141:N141"/>
    <mergeCell ref="K142:N142"/>
    <mergeCell ref="K139:N139"/>
    <mergeCell ref="K140:N140"/>
    <mergeCell ref="K136:N136"/>
    <mergeCell ref="K124:N124"/>
    <mergeCell ref="K116:N116"/>
    <mergeCell ref="K120:N120"/>
    <mergeCell ref="K129:N129"/>
    <mergeCell ref="K123:N123"/>
    <mergeCell ref="K135:O135"/>
    <mergeCell ref="K121:O121"/>
    <mergeCell ref="K132:N132"/>
    <mergeCell ref="K131:N131"/>
    <mergeCell ref="Q71:R71"/>
    <mergeCell ref="K77:N77"/>
    <mergeCell ref="K81:N81"/>
    <mergeCell ref="K72:N72"/>
    <mergeCell ref="K73:N73"/>
    <mergeCell ref="K74:N74"/>
    <mergeCell ref="K75:N75"/>
    <mergeCell ref="Q72:R72"/>
    <mergeCell ref="Q73:R73"/>
    <mergeCell ref="K112:N112"/>
    <mergeCell ref="J69:J70"/>
    <mergeCell ref="B1:G1"/>
    <mergeCell ref="H1:I1"/>
    <mergeCell ref="K71:N71"/>
    <mergeCell ref="K70:N70"/>
    <mergeCell ref="J1:R1"/>
    <mergeCell ref="K69:R69"/>
    <mergeCell ref="K89:N89"/>
    <mergeCell ref="Q70:R70"/>
    <mergeCell ref="Q91:R91"/>
    <mergeCell ref="Q92:R92"/>
    <mergeCell ref="K82:N82"/>
    <mergeCell ref="K88:N88"/>
    <mergeCell ref="Q76:R76"/>
    <mergeCell ref="K76:N76"/>
    <mergeCell ref="Q89:R89"/>
    <mergeCell ref="Q90:R90"/>
    <mergeCell ref="K96:N96"/>
    <mergeCell ref="K95:N95"/>
    <mergeCell ref="K85:N85"/>
    <mergeCell ref="K86:N86"/>
    <mergeCell ref="K87:N87"/>
    <mergeCell ref="K93:N93"/>
    <mergeCell ref="K94:N94"/>
    <mergeCell ref="K90:N90"/>
    <mergeCell ref="K91:N91"/>
    <mergeCell ref="K92:N92"/>
    <mergeCell ref="Q74:R74"/>
    <mergeCell ref="Q75:R75"/>
    <mergeCell ref="Q87:R87"/>
    <mergeCell ref="Q88:R88"/>
    <mergeCell ref="Q77:R77"/>
    <mergeCell ref="Q81:R81"/>
    <mergeCell ref="Q85:R85"/>
    <mergeCell ref="Q86:R86"/>
    <mergeCell ref="Q79:R79"/>
    <mergeCell ref="Q82:R82"/>
    <mergeCell ref="K107:O107"/>
    <mergeCell ref="K104:N104"/>
    <mergeCell ref="K102:N102"/>
    <mergeCell ref="Q96:R96"/>
    <mergeCell ref="K103:N103"/>
    <mergeCell ref="Q97:R97"/>
    <mergeCell ref="Q98:R98"/>
    <mergeCell ref="K97:N97"/>
    <mergeCell ref="K98:N98"/>
    <mergeCell ref="K99:N99"/>
    <mergeCell ref="Q103:R103"/>
    <mergeCell ref="Q104:R104"/>
    <mergeCell ref="Q93:R93"/>
    <mergeCell ref="Q94:R94"/>
    <mergeCell ref="Q95:R95"/>
    <mergeCell ref="Q100:R100"/>
    <mergeCell ref="K100:N100"/>
    <mergeCell ref="Q101:R101"/>
    <mergeCell ref="Q102:R102"/>
    <mergeCell ref="K101:N101"/>
    <mergeCell ref="Q105:R105"/>
    <mergeCell ref="K133:N133"/>
    <mergeCell ref="K130:N130"/>
    <mergeCell ref="K111:N111"/>
    <mergeCell ref="K108:N108"/>
    <mergeCell ref="K113:N113"/>
    <mergeCell ref="K114:N114"/>
    <mergeCell ref="K110:N110"/>
    <mergeCell ref="K105:N105"/>
    <mergeCell ref="K109:N109"/>
    <mergeCell ref="K78:N78"/>
    <mergeCell ref="Q78:R78"/>
    <mergeCell ref="K80:N80"/>
    <mergeCell ref="Q80:R80"/>
    <mergeCell ref="K79:N79"/>
    <mergeCell ref="K83:N83"/>
    <mergeCell ref="K84:N84"/>
    <mergeCell ref="Q83:R83"/>
    <mergeCell ref="Q84:R84"/>
  </mergeCells>
  <printOptions gridLines="1" horizontalCentered="1"/>
  <pageMargins left="0.25" right="0.25" top="0.75" bottom="0.25" header="0.25" footer="0.5"/>
  <pageSetup fitToHeight="0" fitToWidth="1" horizontalDpi="600" verticalDpi="600" orientation="portrait" scale="80" r:id="rId3"/>
  <headerFooter alignWithMargins="0">
    <oddHeader>&amp;C&amp;"Arial,Bold"&amp;12 MAGISTRATE COURT REMITTANCE FORM
TO COUNTY TREASURER __________________________ COUNTY FOR MONTH OF ______________&amp;R&amp;"Arial,Bold"&amp;12ATTACHMENT 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tabSelected="1" zoomScale="75" zoomScaleNormal="75" workbookViewId="0" topLeftCell="A1">
      <pane xSplit="1" ySplit="2" topLeftCell="F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3" sqref="A103"/>
    </sheetView>
  </sheetViews>
  <sheetFormatPr defaultColWidth="9.140625" defaultRowHeight="12.75"/>
  <cols>
    <col min="1" max="1" width="55.5742187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5" width="13.421875" style="0" bestFit="1" customWidth="1"/>
    <col min="16" max="16" width="13.421875" style="0" customWidth="1"/>
    <col min="17" max="17" width="13.421875" style="0" bestFit="1" customWidth="1"/>
    <col min="18" max="18" width="14.57421875" style="0" customWidth="1"/>
  </cols>
  <sheetData>
    <row r="1" spans="1:22" ht="39.75" customHeight="1" thickBot="1">
      <c r="A1" s="6" t="s">
        <v>12</v>
      </c>
      <c r="B1" s="196" t="s">
        <v>35</v>
      </c>
      <c r="C1" s="181"/>
      <c r="D1" s="182"/>
      <c r="E1" s="182"/>
      <c r="F1" s="182"/>
      <c r="G1" s="183"/>
      <c r="H1" s="184" t="s">
        <v>34</v>
      </c>
      <c r="I1" s="179"/>
      <c r="J1" s="197" t="s">
        <v>162</v>
      </c>
      <c r="K1" s="198"/>
      <c r="L1" s="198"/>
      <c r="M1" s="198"/>
      <c r="N1" s="198"/>
      <c r="O1" s="198"/>
      <c r="P1" s="198"/>
      <c r="Q1" s="198"/>
      <c r="R1" s="199"/>
      <c r="S1" s="12"/>
      <c r="T1" s="12"/>
      <c r="U1" s="12"/>
      <c r="V1" s="12"/>
    </row>
    <row r="2" spans="1:18" ht="39.75" customHeight="1" thickBot="1">
      <c r="A2" s="144" t="s">
        <v>314</v>
      </c>
      <c r="B2" s="76" t="s">
        <v>181</v>
      </c>
      <c r="C2" s="77" t="s">
        <v>225</v>
      </c>
      <c r="D2" s="78" t="s">
        <v>168</v>
      </c>
      <c r="E2" s="77" t="s">
        <v>118</v>
      </c>
      <c r="F2" s="78" t="s">
        <v>59</v>
      </c>
      <c r="G2" s="79" t="s">
        <v>60</v>
      </c>
      <c r="H2" s="80" t="s">
        <v>175</v>
      </c>
      <c r="I2" s="81" t="s">
        <v>174</v>
      </c>
      <c r="J2" s="82" t="s">
        <v>1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187</v>
      </c>
      <c r="R2" s="101" t="s">
        <v>39</v>
      </c>
    </row>
    <row r="3" spans="1:18" ht="18" customHeight="1" thickTop="1">
      <c r="A3" s="125" t="s">
        <v>37</v>
      </c>
      <c r="B3" s="105"/>
      <c r="C3" s="106"/>
      <c r="D3" s="107"/>
      <c r="E3" s="106"/>
      <c r="F3" s="107"/>
      <c r="G3" s="106"/>
      <c r="H3" s="108"/>
      <c r="I3" s="109"/>
      <c r="J3" s="106"/>
      <c r="K3" s="106"/>
      <c r="L3" s="106"/>
      <c r="M3" s="106"/>
      <c r="N3" s="106"/>
      <c r="O3" s="106"/>
      <c r="P3" s="106"/>
      <c r="Q3" s="106"/>
      <c r="R3" s="110"/>
    </row>
    <row r="4" spans="1:18" ht="18" customHeight="1">
      <c r="A4" s="3" t="s">
        <v>36</v>
      </c>
      <c r="B4" s="60"/>
      <c r="C4" s="60">
        <f>B4*1</f>
        <v>0</v>
      </c>
      <c r="D4" s="74"/>
      <c r="E4" s="15"/>
      <c r="F4" s="15"/>
      <c r="G4" s="57"/>
      <c r="H4" s="61">
        <f aca="true" t="shared" si="0" ref="H4:H9">(B4*1.075)*0.8884</f>
        <v>0</v>
      </c>
      <c r="I4" s="62">
        <f aca="true" t="shared" si="1" ref="I4:I9">(B4*1.075)*0.1116</f>
        <v>0</v>
      </c>
      <c r="J4" s="60"/>
      <c r="K4" s="67"/>
      <c r="L4" s="60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60"/>
      <c r="C5" s="15"/>
      <c r="D5" s="15"/>
      <c r="E5" s="15"/>
      <c r="F5" s="15"/>
      <c r="G5" s="60">
        <f>B5*1</f>
        <v>0</v>
      </c>
      <c r="H5" s="61">
        <f t="shared" si="0"/>
        <v>0</v>
      </c>
      <c r="I5" s="62">
        <f t="shared" si="1"/>
        <v>0</v>
      </c>
      <c r="J5" s="60"/>
      <c r="K5" s="60"/>
      <c r="L5" s="60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60"/>
      <c r="C6" s="63">
        <f>(B6*1)/2</f>
        <v>0</v>
      </c>
      <c r="D6" s="74"/>
      <c r="E6" s="15"/>
      <c r="F6" s="15"/>
      <c r="G6" s="60">
        <f>B6/2</f>
        <v>0</v>
      </c>
      <c r="H6" s="61">
        <f t="shared" si="0"/>
        <v>0</v>
      </c>
      <c r="I6" s="62">
        <f t="shared" si="1"/>
        <v>0</v>
      </c>
      <c r="J6" s="60"/>
      <c r="K6" s="60"/>
      <c r="L6" s="60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60"/>
      <c r="C7" s="63">
        <f>B7*1</f>
        <v>0</v>
      </c>
      <c r="D7" s="74"/>
      <c r="E7" s="15"/>
      <c r="F7" s="15"/>
      <c r="G7" s="57"/>
      <c r="H7" s="61">
        <f t="shared" si="0"/>
        <v>0</v>
      </c>
      <c r="I7" s="62">
        <f t="shared" si="1"/>
        <v>0</v>
      </c>
      <c r="J7" s="60"/>
      <c r="K7" s="60"/>
      <c r="L7" s="60"/>
      <c r="M7" s="15"/>
      <c r="N7" s="15"/>
      <c r="O7" s="15"/>
      <c r="P7" s="15"/>
      <c r="Q7" s="63"/>
      <c r="R7" s="58"/>
    </row>
    <row r="8" spans="1:18" ht="18" customHeight="1">
      <c r="A8" s="3" t="s">
        <v>196</v>
      </c>
      <c r="B8" s="66"/>
      <c r="C8" s="49">
        <f>B8*0.25</f>
        <v>0</v>
      </c>
      <c r="D8" s="15"/>
      <c r="E8" s="15"/>
      <c r="F8" s="15"/>
      <c r="G8" s="62">
        <f>B8*0.75</f>
        <v>0</v>
      </c>
      <c r="H8" s="61">
        <f t="shared" si="0"/>
        <v>0</v>
      </c>
      <c r="I8" s="62">
        <f t="shared" si="1"/>
        <v>0</v>
      </c>
      <c r="J8" s="61"/>
      <c r="K8" s="63"/>
      <c r="L8" s="63"/>
      <c r="M8" s="15"/>
      <c r="N8" s="15"/>
      <c r="O8" s="15"/>
      <c r="P8" s="15"/>
      <c r="Q8" s="15"/>
      <c r="R8" s="58"/>
    </row>
    <row r="9" spans="1:18" ht="18" customHeight="1" thickBot="1">
      <c r="A9" s="5" t="s">
        <v>114</v>
      </c>
      <c r="B9" s="60"/>
      <c r="C9" s="63">
        <f>B9*1</f>
        <v>0</v>
      </c>
      <c r="D9" s="74"/>
      <c r="E9" s="15"/>
      <c r="F9" s="15"/>
      <c r="G9" s="57"/>
      <c r="H9" s="61">
        <f t="shared" si="0"/>
        <v>0</v>
      </c>
      <c r="I9" s="62">
        <f t="shared" si="1"/>
        <v>0</v>
      </c>
      <c r="J9" s="60"/>
      <c r="K9" s="60"/>
      <c r="L9" s="60"/>
      <c r="M9" s="15"/>
      <c r="N9" s="15"/>
      <c r="O9" s="15"/>
      <c r="P9" s="63"/>
      <c r="Q9" s="15"/>
      <c r="R9" s="58"/>
    </row>
    <row r="10" spans="1:18" ht="18" customHeight="1" thickTop="1">
      <c r="A10" s="126" t="s">
        <v>184</v>
      </c>
      <c r="B10" s="112"/>
      <c r="C10" s="112"/>
      <c r="D10" s="112"/>
      <c r="E10" s="112"/>
      <c r="F10" s="112"/>
      <c r="G10" s="113"/>
      <c r="H10" s="114"/>
      <c r="I10" s="113"/>
      <c r="J10" s="112"/>
      <c r="K10" s="112"/>
      <c r="L10" s="112"/>
      <c r="M10" s="112"/>
      <c r="N10" s="112"/>
      <c r="O10" s="112"/>
      <c r="P10" s="112"/>
      <c r="Q10" s="112"/>
      <c r="R10" s="115"/>
    </row>
    <row r="11" spans="1:18" ht="18" customHeight="1">
      <c r="A11" s="5" t="s">
        <v>38</v>
      </c>
      <c r="B11" s="60"/>
      <c r="C11" s="15"/>
      <c r="D11" s="15"/>
      <c r="E11" s="63">
        <f>B11*1</f>
        <v>0</v>
      </c>
      <c r="F11" s="15"/>
      <c r="G11" s="57"/>
      <c r="H11" s="61">
        <f>(B11*1.075)*0.8884</f>
        <v>0</v>
      </c>
      <c r="I11" s="62">
        <f>(B11*1.075)*0.1116</f>
        <v>0</v>
      </c>
      <c r="J11" s="60"/>
      <c r="K11" s="60"/>
      <c r="L11" s="60"/>
      <c r="M11" s="15"/>
      <c r="N11" s="15"/>
      <c r="O11" s="15"/>
      <c r="P11" s="15"/>
      <c r="Q11" s="15"/>
      <c r="R11" s="58"/>
    </row>
    <row r="12" spans="1:18" ht="18" customHeight="1">
      <c r="A12" s="5" t="s">
        <v>61</v>
      </c>
      <c r="B12" s="60"/>
      <c r="C12" s="63">
        <f>B12*0.25</f>
        <v>0</v>
      </c>
      <c r="D12" s="15"/>
      <c r="E12" s="63">
        <f>B12*0.75</f>
        <v>0</v>
      </c>
      <c r="F12" s="15"/>
      <c r="G12" s="57"/>
      <c r="H12" s="61">
        <f>(B12*1.075)*0.8884</f>
        <v>0</v>
      </c>
      <c r="I12" s="62">
        <f>(B12*1.075)*0.1116</f>
        <v>0</v>
      </c>
      <c r="J12" s="60"/>
      <c r="K12" s="60"/>
      <c r="L12" s="60"/>
      <c r="M12" s="15"/>
      <c r="N12" s="15"/>
      <c r="O12" s="15"/>
      <c r="P12" s="15"/>
      <c r="Q12" s="15"/>
      <c r="R12" s="58"/>
    </row>
    <row r="13" spans="1:18" ht="18" customHeight="1">
      <c r="A13" s="5" t="s">
        <v>40</v>
      </c>
      <c r="B13" s="60"/>
      <c r="C13" s="63">
        <f>B13*0.25</f>
        <v>0</v>
      </c>
      <c r="D13" s="15"/>
      <c r="E13" s="63">
        <f>B13*0.75</f>
        <v>0</v>
      </c>
      <c r="F13" s="15"/>
      <c r="G13" s="57"/>
      <c r="H13" s="61">
        <f>(B13*1.075)*0.8884</f>
        <v>0</v>
      </c>
      <c r="I13" s="62">
        <f>(B13*1.075)*0.1116</f>
        <v>0</v>
      </c>
      <c r="J13" s="60"/>
      <c r="K13" s="60"/>
      <c r="L13" s="60"/>
      <c r="M13" s="15"/>
      <c r="N13" s="15"/>
      <c r="O13" s="15"/>
      <c r="P13" s="15"/>
      <c r="Q13" s="15"/>
      <c r="R13" s="64"/>
    </row>
    <row r="14" spans="1:18" ht="18" customHeight="1" thickBot="1">
      <c r="A14" s="5" t="s">
        <v>41</v>
      </c>
      <c r="B14" s="60"/>
      <c r="C14" s="63">
        <f>B14*0.25</f>
        <v>0</v>
      </c>
      <c r="D14" s="15"/>
      <c r="E14" s="63">
        <f>B14*0.75</f>
        <v>0</v>
      </c>
      <c r="F14" s="15"/>
      <c r="G14" s="57"/>
      <c r="H14" s="61">
        <f>(B14*1.075)*0.8884</f>
        <v>0</v>
      </c>
      <c r="I14" s="62">
        <f>(B14*1.075)*0.1116</f>
        <v>0</v>
      </c>
      <c r="J14" s="96"/>
      <c r="K14" s="60"/>
      <c r="L14" s="60"/>
      <c r="M14" s="15"/>
      <c r="N14" s="15"/>
      <c r="O14" s="15"/>
      <c r="P14" s="15"/>
      <c r="Q14" s="15"/>
      <c r="R14" s="58"/>
    </row>
    <row r="15" spans="1:18" ht="18" customHeight="1" thickTop="1">
      <c r="A15" s="126" t="s">
        <v>49</v>
      </c>
      <c r="B15" s="112"/>
      <c r="C15" s="112"/>
      <c r="D15" s="112"/>
      <c r="E15" s="112"/>
      <c r="F15" s="112"/>
      <c r="G15" s="113"/>
      <c r="H15" s="114"/>
      <c r="I15" s="113"/>
      <c r="J15" s="114"/>
      <c r="K15" s="112"/>
      <c r="L15" s="112"/>
      <c r="M15" s="112"/>
      <c r="N15" s="112"/>
      <c r="O15" s="112"/>
      <c r="P15" s="112"/>
      <c r="Q15" s="112"/>
      <c r="R15" s="115"/>
    </row>
    <row r="16" spans="1:18" ht="18" customHeight="1">
      <c r="A16" s="71" t="s">
        <v>197</v>
      </c>
      <c r="B16" s="49"/>
      <c r="C16" s="49">
        <f aca="true" t="shared" si="2" ref="C16:C21">B16</f>
        <v>0</v>
      </c>
      <c r="D16" s="15"/>
      <c r="E16" s="15"/>
      <c r="F16" s="15"/>
      <c r="G16" s="57"/>
      <c r="H16" s="61">
        <f>(B16*1.075)*0.8884</f>
        <v>0</v>
      </c>
      <c r="I16" s="62">
        <f>(B16*1.075)*0.1116</f>
        <v>0</v>
      </c>
      <c r="J16" s="55"/>
      <c r="K16" s="49"/>
      <c r="L16" s="49"/>
      <c r="M16" s="15"/>
      <c r="N16" s="15"/>
      <c r="O16" s="15"/>
      <c r="P16" s="15"/>
      <c r="Q16" s="15"/>
      <c r="R16" s="58"/>
    </row>
    <row r="17" spans="1:18" ht="18" customHeight="1">
      <c r="A17" s="71" t="s">
        <v>198</v>
      </c>
      <c r="B17" s="49"/>
      <c r="C17" s="49">
        <f t="shared" si="2"/>
        <v>0</v>
      </c>
      <c r="D17" s="15"/>
      <c r="E17" s="15"/>
      <c r="F17" s="15"/>
      <c r="G17" s="57"/>
      <c r="H17" s="55"/>
      <c r="I17" s="57"/>
      <c r="J17" s="55"/>
      <c r="K17" s="15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203</v>
      </c>
      <c r="B18" s="49"/>
      <c r="C18" s="49">
        <f t="shared" si="2"/>
        <v>0</v>
      </c>
      <c r="D18" s="15"/>
      <c r="E18" s="15"/>
      <c r="F18" s="15"/>
      <c r="G18" s="57"/>
      <c r="H18" s="61">
        <f>(B18*1.075)*0.8884</f>
        <v>0</v>
      </c>
      <c r="I18" s="62">
        <f>(B18*1.075)*0.1116</f>
        <v>0</v>
      </c>
      <c r="J18" s="14"/>
      <c r="K18" s="14"/>
      <c r="L18" s="49"/>
      <c r="M18" s="14"/>
      <c r="N18" s="14"/>
      <c r="O18" s="15"/>
      <c r="P18" s="15"/>
      <c r="Q18" s="15"/>
      <c r="R18" s="58"/>
    </row>
    <row r="19" spans="1:18" ht="18" customHeight="1">
      <c r="A19" s="71" t="s">
        <v>204</v>
      </c>
      <c r="B19" s="49"/>
      <c r="C19" s="49">
        <f t="shared" si="2"/>
        <v>0</v>
      </c>
      <c r="D19" s="15"/>
      <c r="E19" s="15"/>
      <c r="F19" s="15"/>
      <c r="G19" s="57"/>
      <c r="H19" s="61">
        <f>(B19*1.075)*0.8884</f>
        <v>0</v>
      </c>
      <c r="I19" s="62">
        <f>(B19*1.075)*0.1116</f>
        <v>0</v>
      </c>
      <c r="J19" s="14"/>
      <c r="K19" s="14"/>
      <c r="L19" s="49"/>
      <c r="M19" s="14"/>
      <c r="N19" s="14"/>
      <c r="O19" s="15"/>
      <c r="P19" s="15"/>
      <c r="Q19" s="15"/>
      <c r="R19" s="58"/>
    </row>
    <row r="20" spans="1:18" ht="18" customHeight="1">
      <c r="A20" s="5" t="s">
        <v>169</v>
      </c>
      <c r="B20" s="66"/>
      <c r="C20" s="49">
        <f t="shared" si="2"/>
        <v>0</v>
      </c>
      <c r="D20" s="15"/>
      <c r="E20" s="15"/>
      <c r="F20" s="63"/>
      <c r="G20" s="75"/>
      <c r="H20" s="61">
        <f>(B20*1.075)*0.8884</f>
        <v>0</v>
      </c>
      <c r="I20" s="62">
        <f>(B20*1.075)*0.1116</f>
        <v>0</v>
      </c>
      <c r="J20" s="61"/>
      <c r="K20" s="63"/>
      <c r="L20" s="63"/>
      <c r="M20" s="63"/>
      <c r="N20" s="63"/>
      <c r="O20" s="74"/>
      <c r="P20" s="15"/>
      <c r="Q20" s="15"/>
      <c r="R20" s="58"/>
    </row>
    <row r="21" spans="1:18" ht="18" customHeight="1">
      <c r="A21" s="5" t="s">
        <v>170</v>
      </c>
      <c r="B21" s="60"/>
      <c r="C21" s="63">
        <f t="shared" si="2"/>
        <v>0</v>
      </c>
      <c r="D21" s="15"/>
      <c r="E21" s="15"/>
      <c r="F21" s="63"/>
      <c r="G21" s="75"/>
      <c r="H21" s="61">
        <f>(B21*1.075)*0.8884</f>
        <v>0</v>
      </c>
      <c r="I21" s="62">
        <f>(B21*1.075)*0.1116</f>
        <v>0</v>
      </c>
      <c r="J21" s="60"/>
      <c r="K21" s="60"/>
      <c r="L21" s="60"/>
      <c r="M21" s="63"/>
      <c r="N21" s="63"/>
      <c r="O21" s="74"/>
      <c r="P21" s="15"/>
      <c r="Q21" s="15"/>
      <c r="R21" s="58"/>
    </row>
    <row r="22" spans="1:18" ht="18" customHeight="1">
      <c r="A22" s="116" t="s">
        <v>271</v>
      </c>
      <c r="B22" s="60"/>
      <c r="C22" s="63"/>
      <c r="D22" s="15"/>
      <c r="E22" s="15"/>
      <c r="F22" s="63"/>
      <c r="G22" s="75"/>
      <c r="H22" s="61"/>
      <c r="I22" s="62"/>
      <c r="J22" s="55"/>
      <c r="K22" s="60"/>
      <c r="L22" s="60"/>
      <c r="M22" s="63"/>
      <c r="N22" s="74"/>
      <c r="O22" s="74"/>
      <c r="P22" s="15"/>
      <c r="Q22" s="15"/>
      <c r="R22" s="58"/>
    </row>
    <row r="23" spans="1:18" ht="18" customHeight="1">
      <c r="A23" s="116" t="s">
        <v>270</v>
      </c>
      <c r="B23" s="60"/>
      <c r="C23" s="63"/>
      <c r="D23" s="15"/>
      <c r="E23" s="15"/>
      <c r="F23" s="63"/>
      <c r="G23" s="75"/>
      <c r="H23" s="61"/>
      <c r="I23" s="62"/>
      <c r="J23" s="55"/>
      <c r="K23" s="60"/>
      <c r="L23" s="60"/>
      <c r="M23" s="63"/>
      <c r="N23" s="74"/>
      <c r="O23" s="74"/>
      <c r="P23" s="15"/>
      <c r="Q23" s="15"/>
      <c r="R23" s="58"/>
    </row>
    <row r="24" spans="1:18" ht="18" customHeight="1" thickBot="1">
      <c r="A24" s="116" t="s">
        <v>7</v>
      </c>
      <c r="B24" s="60"/>
      <c r="C24" s="15"/>
      <c r="D24" s="15"/>
      <c r="E24" s="15"/>
      <c r="F24" s="60">
        <f>B24*1</f>
        <v>0</v>
      </c>
      <c r="G24" s="57"/>
      <c r="H24" s="61">
        <f>(B24*1.075)*0.8884</f>
        <v>0</v>
      </c>
      <c r="I24" s="62">
        <f>(B24*1.075)*0.1116</f>
        <v>0</v>
      </c>
      <c r="J24" s="60"/>
      <c r="K24" s="60"/>
      <c r="L24" s="60"/>
      <c r="M24" s="15"/>
      <c r="N24" s="15"/>
      <c r="O24" s="15"/>
      <c r="P24" s="15"/>
      <c r="Q24" s="15"/>
      <c r="R24" s="58"/>
    </row>
    <row r="25" spans="1:18" ht="18" customHeight="1" thickTop="1">
      <c r="A25" s="127" t="s">
        <v>178</v>
      </c>
      <c r="B25" s="112"/>
      <c r="C25" s="112"/>
      <c r="D25" s="112"/>
      <c r="E25" s="112"/>
      <c r="F25" s="112"/>
      <c r="G25" s="113"/>
      <c r="H25" s="114"/>
      <c r="I25" s="113"/>
      <c r="J25" s="112"/>
      <c r="K25" s="112"/>
      <c r="L25" s="112"/>
      <c r="M25" s="112"/>
      <c r="N25" s="112"/>
      <c r="O25" s="112"/>
      <c r="P25" s="112"/>
      <c r="Q25" s="112"/>
      <c r="R25" s="115"/>
    </row>
    <row r="26" spans="1:18" ht="18" customHeight="1">
      <c r="A26" s="3" t="s">
        <v>173</v>
      </c>
      <c r="B26" s="66"/>
      <c r="C26" s="63">
        <f>B26*1</f>
        <v>0</v>
      </c>
      <c r="D26" s="74"/>
      <c r="E26" s="15"/>
      <c r="F26" s="74"/>
      <c r="G26" s="75"/>
      <c r="H26" s="61">
        <f>(B26*1.075)*0.8884</f>
        <v>0</v>
      </c>
      <c r="I26" s="62">
        <f>(B26*1.075)*0.1116</f>
        <v>0</v>
      </c>
      <c r="J26" s="61"/>
      <c r="K26" s="63"/>
      <c r="L26" s="63"/>
      <c r="M26" s="74"/>
      <c r="N26" s="74"/>
      <c r="O26" s="74"/>
      <c r="P26" s="15"/>
      <c r="Q26" s="15"/>
      <c r="R26" s="58"/>
    </row>
    <row r="27" spans="1:18" ht="18" customHeight="1" thickBot="1">
      <c r="A27" s="5" t="s">
        <v>177</v>
      </c>
      <c r="B27" s="66"/>
      <c r="C27" s="63">
        <f>B27*1</f>
        <v>0</v>
      </c>
      <c r="D27" s="74"/>
      <c r="E27" s="15"/>
      <c r="F27" s="74"/>
      <c r="G27" s="75"/>
      <c r="H27" s="61">
        <f>(B27*1.075)*0.8884</f>
        <v>0</v>
      </c>
      <c r="I27" s="62">
        <f>(B27*1.075)*0.1116</f>
        <v>0</v>
      </c>
      <c r="J27" s="61"/>
      <c r="K27" s="63"/>
      <c r="L27" s="63"/>
      <c r="M27" s="74"/>
      <c r="N27" s="74"/>
      <c r="O27" s="74"/>
      <c r="P27" s="15"/>
      <c r="Q27" s="15"/>
      <c r="R27" s="58"/>
    </row>
    <row r="28" spans="1:18" ht="18" customHeight="1" thickTop="1">
      <c r="A28" s="127" t="s">
        <v>5</v>
      </c>
      <c r="B28" s="122" t="s">
        <v>210</v>
      </c>
      <c r="C28" s="122" t="s">
        <v>208</v>
      </c>
      <c r="D28" s="122" t="s">
        <v>207</v>
      </c>
      <c r="E28" s="143"/>
      <c r="F28" s="122" t="s">
        <v>206</v>
      </c>
      <c r="G28" s="122" t="s">
        <v>209</v>
      </c>
      <c r="H28" s="55"/>
      <c r="I28" s="57"/>
      <c r="J28" s="15"/>
      <c r="K28" s="15"/>
      <c r="L28" s="15"/>
      <c r="M28" s="15"/>
      <c r="N28" s="15"/>
      <c r="O28" s="15"/>
      <c r="P28" s="15"/>
      <c r="Q28" s="15"/>
      <c r="R28" s="58"/>
    </row>
    <row r="29" spans="1:18" ht="18" customHeight="1">
      <c r="A29" s="5" t="s">
        <v>50</v>
      </c>
      <c r="B29" s="74"/>
      <c r="C29" s="74"/>
      <c r="D29" s="74"/>
      <c r="E29" s="15"/>
      <c r="F29" s="74"/>
      <c r="G29" s="7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8" customHeight="1">
      <c r="A30" s="5" t="s">
        <v>115</v>
      </c>
      <c r="B30" s="74"/>
      <c r="C30" s="74"/>
      <c r="D30" s="74"/>
      <c r="E30" s="15"/>
      <c r="F30" s="74"/>
      <c r="G30" s="74"/>
      <c r="H30" s="14"/>
      <c r="Q30" s="18"/>
      <c r="R30" s="159"/>
    </row>
    <row r="31" spans="1:18" ht="18" customHeight="1">
      <c r="A31" s="5" t="s">
        <v>51</v>
      </c>
      <c r="B31" s="60"/>
      <c r="C31" s="60">
        <f>B31*0.25</f>
        <v>0</v>
      </c>
      <c r="D31" s="60">
        <f>B31*0.25</f>
        <v>0</v>
      </c>
      <c r="E31" s="15"/>
      <c r="F31" s="60">
        <f>B31*0.25</f>
        <v>0</v>
      </c>
      <c r="G31" s="60">
        <f>B31*0.25</f>
        <v>0</v>
      </c>
      <c r="H31" s="14"/>
      <c r="R31" s="18"/>
    </row>
    <row r="32" spans="1:18" ht="18" customHeight="1">
      <c r="A32" s="5" t="s">
        <v>116</v>
      </c>
      <c r="B32" s="60"/>
      <c r="C32" s="60">
        <f>B32*0.25</f>
        <v>0</v>
      </c>
      <c r="D32" s="60">
        <f>B32*0.25</f>
        <v>0</v>
      </c>
      <c r="E32" s="15"/>
      <c r="F32" s="60">
        <f>B32*0.25</f>
        <v>0</v>
      </c>
      <c r="G32" s="60">
        <f>B32*0.25</f>
        <v>0</v>
      </c>
      <c r="H32" s="14"/>
      <c r="R32" s="18"/>
    </row>
    <row r="33" spans="1:18" ht="18" customHeight="1" thickBot="1">
      <c r="A33" s="5"/>
      <c r="B33" s="123"/>
      <c r="C33" s="124"/>
      <c r="D33" s="124"/>
      <c r="E33" s="124"/>
      <c r="F33" s="124"/>
      <c r="G33" s="124"/>
      <c r="H33" s="14"/>
      <c r="R33" s="18"/>
    </row>
    <row r="34" spans="1:18" ht="18" customHeight="1" thickTop="1">
      <c r="A34" s="16" t="s">
        <v>32</v>
      </c>
      <c r="B34" s="95"/>
      <c r="C34" s="83"/>
      <c r="D34" s="83"/>
      <c r="E34" s="83"/>
      <c r="F34" s="83"/>
      <c r="G34" s="83"/>
      <c r="H34" s="18"/>
      <c r="R34" s="18"/>
    </row>
    <row r="35" spans="1:18" ht="18" customHeight="1">
      <c r="A35" s="4" t="s">
        <v>171</v>
      </c>
      <c r="B35" s="93"/>
      <c r="C35" s="97">
        <f>B34*1</f>
        <v>0</v>
      </c>
      <c r="D35" s="84"/>
      <c r="E35" s="84"/>
      <c r="F35" s="84"/>
      <c r="G35" s="84"/>
      <c r="R35" s="18"/>
    </row>
    <row r="36" spans="1:18" ht="18" customHeight="1" thickBot="1">
      <c r="A36" s="2" t="s">
        <v>172</v>
      </c>
      <c r="B36" s="94"/>
      <c r="C36" s="86"/>
      <c r="D36" s="85"/>
      <c r="E36" s="86"/>
      <c r="F36" s="86"/>
      <c r="G36" s="86"/>
      <c r="R36" s="18"/>
    </row>
    <row r="37" spans="1:18" ht="18" customHeight="1" thickTop="1">
      <c r="A37" s="8" t="s">
        <v>117</v>
      </c>
      <c r="B37" s="98"/>
      <c r="C37" s="83"/>
      <c r="D37" s="83"/>
      <c r="E37" s="83"/>
      <c r="F37" s="83"/>
      <c r="G37" s="83"/>
      <c r="R37" s="18"/>
    </row>
    <row r="38" spans="1:18" ht="18" customHeight="1" thickBot="1">
      <c r="A38" s="2" t="s">
        <v>226</v>
      </c>
      <c r="B38" s="94"/>
      <c r="C38" s="99">
        <f>B37*1</f>
        <v>0</v>
      </c>
      <c r="D38" s="86"/>
      <c r="E38" s="86"/>
      <c r="F38" s="86"/>
      <c r="G38" s="86"/>
      <c r="R38" s="18"/>
    </row>
    <row r="39" spans="1:18" ht="18" customHeight="1" thickTop="1">
      <c r="A39" s="5" t="s">
        <v>30</v>
      </c>
      <c r="B39" s="89"/>
      <c r="C39" s="83"/>
      <c r="D39" s="83"/>
      <c r="E39" s="83"/>
      <c r="F39" s="83"/>
      <c r="G39" s="83"/>
      <c r="R39" s="18"/>
    </row>
    <row r="40" spans="1:18" ht="18" customHeight="1">
      <c r="A40" s="9" t="s">
        <v>139</v>
      </c>
      <c r="B40" s="90"/>
      <c r="C40" s="84"/>
      <c r="D40" s="84"/>
      <c r="E40" s="84"/>
      <c r="F40" s="84"/>
      <c r="G40" s="74">
        <f>B40*1</f>
        <v>0</v>
      </c>
      <c r="Q40" s="18"/>
      <c r="R40" s="18"/>
    </row>
    <row r="41" spans="1:18" ht="18" customHeight="1" thickBot="1">
      <c r="A41" s="9" t="s">
        <v>58</v>
      </c>
      <c r="B41" s="91"/>
      <c r="C41" s="84"/>
      <c r="D41" s="84"/>
      <c r="E41" s="84"/>
      <c r="F41" s="84"/>
      <c r="G41" s="87">
        <f>B41*1</f>
        <v>0</v>
      </c>
      <c r="R41" s="18"/>
    </row>
    <row r="42" spans="1:18" ht="18" customHeight="1" thickTop="1">
      <c r="A42" s="17" t="s">
        <v>144</v>
      </c>
      <c r="B42" s="92"/>
      <c r="C42" s="83"/>
      <c r="D42" s="83"/>
      <c r="E42" s="83"/>
      <c r="F42" s="83"/>
      <c r="G42" s="83"/>
      <c r="R42" s="18"/>
    </row>
    <row r="43" spans="1:18" ht="18" customHeight="1">
      <c r="A43" s="10" t="s">
        <v>31</v>
      </c>
      <c r="B43" s="93"/>
      <c r="C43" s="84"/>
      <c r="D43" s="74">
        <f>B42*0.44</f>
        <v>0</v>
      </c>
      <c r="E43" s="84"/>
      <c r="F43" s="84"/>
      <c r="G43" s="84"/>
      <c r="R43" s="18"/>
    </row>
    <row r="44" spans="1:18" ht="18" customHeight="1" thickBot="1">
      <c r="A44" s="9" t="s">
        <v>56</v>
      </c>
      <c r="B44" s="93"/>
      <c r="C44" s="87">
        <f>B42*0.56</f>
        <v>0</v>
      </c>
      <c r="D44" s="84"/>
      <c r="E44" s="84"/>
      <c r="F44" s="84"/>
      <c r="G44" s="84"/>
      <c r="R44" s="18"/>
    </row>
    <row r="45" spans="1:18" ht="18" customHeight="1" thickTop="1">
      <c r="A45" s="16" t="s">
        <v>16</v>
      </c>
      <c r="B45" s="92"/>
      <c r="C45" s="83"/>
      <c r="D45" s="83"/>
      <c r="E45" s="83"/>
      <c r="F45" s="83"/>
      <c r="G45" s="83"/>
      <c r="R45" s="18"/>
    </row>
    <row r="46" spans="1:18" ht="18" customHeight="1" thickBot="1">
      <c r="A46" s="2" t="s">
        <v>17</v>
      </c>
      <c r="B46" s="94"/>
      <c r="C46" s="86"/>
      <c r="D46" s="86"/>
      <c r="E46" s="86"/>
      <c r="F46" s="87"/>
      <c r="G46" s="87">
        <f>B45*1</f>
        <v>0</v>
      </c>
      <c r="R46" s="18"/>
    </row>
    <row r="47" spans="1:18" ht="18" customHeight="1" thickTop="1">
      <c r="A47" s="16" t="s">
        <v>18</v>
      </c>
      <c r="B47" s="92"/>
      <c r="C47" s="83"/>
      <c r="D47" s="83"/>
      <c r="E47" s="83"/>
      <c r="F47" s="83"/>
      <c r="G47" s="83"/>
      <c r="R47" s="18"/>
    </row>
    <row r="48" spans="1:18" ht="18" customHeight="1" thickBot="1">
      <c r="A48" s="4" t="s">
        <v>19</v>
      </c>
      <c r="B48" s="94"/>
      <c r="C48" s="86"/>
      <c r="D48" s="86"/>
      <c r="E48" s="86"/>
      <c r="F48" s="87">
        <f>B47*1</f>
        <v>0</v>
      </c>
      <c r="G48" s="87"/>
      <c r="R48" s="18"/>
    </row>
    <row r="49" spans="1:18" ht="18" customHeight="1" thickTop="1">
      <c r="A49" s="16" t="s">
        <v>20</v>
      </c>
      <c r="B49" s="92"/>
      <c r="C49" s="83"/>
      <c r="D49" s="83"/>
      <c r="E49" s="83"/>
      <c r="F49" s="83"/>
      <c r="G49" s="83"/>
      <c r="R49" s="18"/>
    </row>
    <row r="50" spans="1:18" ht="18" customHeight="1" thickBot="1">
      <c r="A50" s="2" t="s">
        <v>21</v>
      </c>
      <c r="B50" s="94"/>
      <c r="C50" s="86"/>
      <c r="D50" s="86"/>
      <c r="E50" s="86"/>
      <c r="F50" s="87">
        <f>B49*1</f>
        <v>0</v>
      </c>
      <c r="G50" s="85"/>
      <c r="R50" s="18"/>
    </row>
    <row r="51" spans="1:18" ht="18" customHeight="1" thickTop="1">
      <c r="A51" s="3" t="s">
        <v>22</v>
      </c>
      <c r="B51" s="95"/>
      <c r="C51" s="83"/>
      <c r="D51" s="83"/>
      <c r="E51" s="83"/>
      <c r="F51" s="65">
        <f>B51</f>
        <v>0</v>
      </c>
      <c r="G51" s="83"/>
      <c r="Q51" s="18"/>
      <c r="R51" s="18"/>
    </row>
    <row r="52" spans="1:18" ht="18" customHeight="1" thickBot="1">
      <c r="A52" s="2" t="s">
        <v>23</v>
      </c>
      <c r="B52" s="94"/>
      <c r="C52" s="84"/>
      <c r="D52" s="84"/>
      <c r="E52" s="84"/>
      <c r="F52" s="99">
        <f>B52</f>
        <v>0</v>
      </c>
      <c r="G52" s="85"/>
      <c r="R52" s="18"/>
    </row>
    <row r="53" spans="1:18" ht="18" customHeight="1" thickTop="1">
      <c r="A53" s="3" t="s">
        <v>24</v>
      </c>
      <c r="B53" s="92"/>
      <c r="C53" s="83"/>
      <c r="D53" s="83"/>
      <c r="E53" s="83"/>
      <c r="F53" s="83"/>
      <c r="G53" s="83"/>
      <c r="R53" s="18"/>
    </row>
    <row r="54" spans="1:18" ht="18" customHeight="1" thickBot="1">
      <c r="A54" s="2" t="s">
        <v>23</v>
      </c>
      <c r="B54" s="94"/>
      <c r="C54" s="86"/>
      <c r="D54" s="86"/>
      <c r="E54" s="86"/>
      <c r="F54" s="88">
        <f>B53*1</f>
        <v>0</v>
      </c>
      <c r="G54" s="84"/>
      <c r="R54" s="18"/>
    </row>
    <row r="55" spans="1:18" ht="18" customHeight="1" thickTop="1">
      <c r="A55" s="3" t="s">
        <v>25</v>
      </c>
      <c r="B55" s="95"/>
      <c r="C55" s="83"/>
      <c r="D55" s="83"/>
      <c r="E55" s="83"/>
      <c r="F55" s="83"/>
      <c r="G55" s="83"/>
      <c r="R55" s="18"/>
    </row>
    <row r="56" spans="1:18" ht="18" customHeight="1" thickBot="1">
      <c r="A56" s="2" t="s">
        <v>26</v>
      </c>
      <c r="B56" s="94"/>
      <c r="C56" s="86"/>
      <c r="D56" s="86"/>
      <c r="E56" s="86"/>
      <c r="F56" s="87">
        <f>B55*1</f>
        <v>0</v>
      </c>
      <c r="G56" s="84"/>
      <c r="R56" s="18"/>
    </row>
    <row r="57" spans="1:18" ht="18" customHeight="1" thickTop="1">
      <c r="A57" s="3" t="s">
        <v>27</v>
      </c>
      <c r="B57" s="92"/>
      <c r="C57" s="83"/>
      <c r="D57" s="83"/>
      <c r="E57" s="83"/>
      <c r="F57" s="83"/>
      <c r="G57" s="83"/>
      <c r="Q57" s="18"/>
      <c r="R57" s="18"/>
    </row>
    <row r="58" spans="1:18" ht="18" customHeight="1" thickBot="1">
      <c r="A58" s="2" t="s">
        <v>28</v>
      </c>
      <c r="B58" s="94"/>
      <c r="C58" s="86"/>
      <c r="D58" s="86"/>
      <c r="E58" s="86"/>
      <c r="F58" s="88">
        <f>B57*1</f>
        <v>0</v>
      </c>
      <c r="G58" s="84"/>
      <c r="R58" s="18"/>
    </row>
    <row r="59" spans="1:18" ht="18" customHeight="1" thickTop="1">
      <c r="A59" s="3" t="s">
        <v>163</v>
      </c>
      <c r="B59" s="158"/>
      <c r="C59" s="83"/>
      <c r="D59" s="83"/>
      <c r="E59" s="83"/>
      <c r="F59" s="83"/>
      <c r="G59" s="83"/>
      <c r="R59" s="18"/>
    </row>
    <row r="60" spans="1:18" ht="18" customHeight="1" thickBot="1">
      <c r="A60" s="4" t="s">
        <v>29</v>
      </c>
      <c r="B60" s="94"/>
      <c r="C60" s="86"/>
      <c r="D60" s="86"/>
      <c r="E60" s="86"/>
      <c r="F60" s="99">
        <f>B59*1</f>
        <v>0</v>
      </c>
      <c r="G60" s="84"/>
      <c r="R60" s="18"/>
    </row>
    <row r="61" spans="1:18" ht="18" customHeight="1" thickTop="1">
      <c r="A61" s="51" t="s">
        <v>54</v>
      </c>
      <c r="B61" s="92"/>
      <c r="C61" s="83"/>
      <c r="D61" s="83"/>
      <c r="E61" s="83"/>
      <c r="F61" s="83"/>
      <c r="G61" s="83"/>
      <c r="Q61" s="18"/>
      <c r="R61" s="18"/>
    </row>
    <row r="62" spans="1:18" ht="18" customHeight="1" thickBot="1">
      <c r="A62" s="52" t="s">
        <v>55</v>
      </c>
      <c r="B62" s="94"/>
      <c r="C62" s="86"/>
      <c r="D62" s="86"/>
      <c r="E62" s="86"/>
      <c r="F62" s="87">
        <f>B61*1</f>
        <v>0</v>
      </c>
      <c r="G62" s="84"/>
      <c r="R62" s="18"/>
    </row>
    <row r="63" spans="1:18" ht="18" customHeight="1" thickTop="1">
      <c r="A63" s="51" t="s">
        <v>119</v>
      </c>
      <c r="B63" s="92"/>
      <c r="C63" s="83"/>
      <c r="D63" s="83"/>
      <c r="E63" s="83"/>
      <c r="F63" s="83"/>
      <c r="G63" s="83"/>
      <c r="R63" s="18"/>
    </row>
    <row r="64" spans="1:18" ht="18" customHeight="1">
      <c r="A64" s="53" t="s">
        <v>57</v>
      </c>
      <c r="B64" s="93"/>
      <c r="C64" s="84"/>
      <c r="D64" s="84"/>
      <c r="E64" s="84"/>
      <c r="F64" s="74">
        <f>B63*1</f>
        <v>0</v>
      </c>
      <c r="G64" s="84"/>
      <c r="R64" s="18"/>
    </row>
    <row r="65" spans="1:18" ht="18" customHeight="1">
      <c r="A65" s="11"/>
      <c r="Q65" s="18"/>
      <c r="R65" s="18"/>
    </row>
    <row r="66" spans="1:18" ht="18" customHeight="1">
      <c r="A66" s="7" t="s">
        <v>11</v>
      </c>
      <c r="R66" s="18"/>
    </row>
    <row r="67" ht="18" customHeight="1" thickBot="1">
      <c r="R67" s="18"/>
    </row>
    <row r="68" spans="9:18" ht="18" customHeight="1" thickTop="1">
      <c r="I68" s="202" t="s">
        <v>113</v>
      </c>
      <c r="J68" s="277" t="s">
        <v>185</v>
      </c>
      <c r="K68" s="277"/>
      <c r="L68" s="277"/>
      <c r="M68" s="277"/>
      <c r="N68" s="277"/>
      <c r="O68" s="277"/>
      <c r="P68" s="277"/>
      <c r="Q68" s="278"/>
      <c r="R68" s="20"/>
    </row>
    <row r="69" spans="9:17" ht="18" customHeight="1">
      <c r="I69" s="203"/>
      <c r="J69" s="180" t="s">
        <v>106</v>
      </c>
      <c r="K69" s="180"/>
      <c r="L69" s="180"/>
      <c r="M69" s="180"/>
      <c r="N69" s="24" t="s">
        <v>107</v>
      </c>
      <c r="O69" s="24" t="s">
        <v>108</v>
      </c>
      <c r="P69" s="200" t="s">
        <v>109</v>
      </c>
      <c r="Q69" s="267"/>
    </row>
    <row r="70" spans="9:17" ht="18" customHeight="1">
      <c r="I70" s="22" t="s">
        <v>62</v>
      </c>
      <c r="J70" s="240" t="s">
        <v>86</v>
      </c>
      <c r="K70" s="240"/>
      <c r="L70" s="240"/>
      <c r="M70" s="240"/>
      <c r="N70" s="29">
        <v>1</v>
      </c>
      <c r="O70" s="30" t="s">
        <v>92</v>
      </c>
      <c r="P70" s="238">
        <f>F60</f>
        <v>0</v>
      </c>
      <c r="Q70" s="239"/>
    </row>
    <row r="71" spans="9:17" ht="18" customHeight="1">
      <c r="I71" s="22" t="s">
        <v>63</v>
      </c>
      <c r="J71" s="240" t="s">
        <v>87</v>
      </c>
      <c r="K71" s="240"/>
      <c r="L71" s="240"/>
      <c r="M71" s="240"/>
      <c r="N71" s="29">
        <v>1</v>
      </c>
      <c r="O71" s="30" t="s">
        <v>93</v>
      </c>
      <c r="P71" s="279" t="s">
        <v>110</v>
      </c>
      <c r="Q71" s="280"/>
    </row>
    <row r="72" spans="9:17" ht="18" customHeight="1">
      <c r="I72" s="23" t="s">
        <v>64</v>
      </c>
      <c r="J72" s="240" t="s">
        <v>88</v>
      </c>
      <c r="K72" s="240"/>
      <c r="L72" s="240"/>
      <c r="M72" s="240"/>
      <c r="N72" s="29">
        <v>1</v>
      </c>
      <c r="O72" s="31" t="s">
        <v>94</v>
      </c>
      <c r="P72" s="279" t="s">
        <v>110</v>
      </c>
      <c r="Q72" s="280"/>
    </row>
    <row r="73" spans="9:17" ht="18" customHeight="1" thickBot="1">
      <c r="I73" s="36" t="s">
        <v>65</v>
      </c>
      <c r="J73" s="195" t="s">
        <v>89</v>
      </c>
      <c r="K73" s="195"/>
      <c r="L73" s="195"/>
      <c r="M73" s="195"/>
      <c r="N73" s="37">
        <v>0.25</v>
      </c>
      <c r="O73" s="38" t="s">
        <v>95</v>
      </c>
      <c r="P73" s="248">
        <f>D31+D32</f>
        <v>0</v>
      </c>
      <c r="Q73" s="249"/>
    </row>
    <row r="74" spans="9:17" ht="18" customHeight="1" thickTop="1">
      <c r="I74" s="22" t="s">
        <v>66</v>
      </c>
      <c r="J74" s="240" t="s">
        <v>90</v>
      </c>
      <c r="K74" s="240"/>
      <c r="L74" s="240"/>
      <c r="M74" s="240"/>
      <c r="N74" s="29">
        <v>1</v>
      </c>
      <c r="O74" s="31" t="s">
        <v>96</v>
      </c>
      <c r="P74" s="238">
        <f>R13</f>
        <v>0</v>
      </c>
      <c r="Q74" s="239"/>
    </row>
    <row r="75" spans="9:17" ht="18" customHeight="1">
      <c r="I75" s="23" t="s">
        <v>67</v>
      </c>
      <c r="J75" s="240" t="s">
        <v>279</v>
      </c>
      <c r="K75" s="240"/>
      <c r="L75" s="240"/>
      <c r="M75" s="240"/>
      <c r="N75" s="29">
        <v>1</v>
      </c>
      <c r="O75" s="31" t="s">
        <v>280</v>
      </c>
      <c r="P75" s="283">
        <f>F22+F23</f>
        <v>0</v>
      </c>
      <c r="Q75" s="251"/>
    </row>
    <row r="76" spans="9:17" ht="18" customHeight="1">
      <c r="I76" s="23" t="s">
        <v>68</v>
      </c>
      <c r="J76" s="240" t="s">
        <v>281</v>
      </c>
      <c r="K76" s="240"/>
      <c r="L76" s="240"/>
      <c r="M76" s="240"/>
      <c r="N76" s="29">
        <v>1</v>
      </c>
      <c r="O76" s="31" t="s">
        <v>282</v>
      </c>
      <c r="P76" s="292">
        <f>M18+M19+M20+M21+M22+M23</f>
        <v>0</v>
      </c>
      <c r="Q76" s="251"/>
    </row>
    <row r="77" spans="9:17" ht="18" customHeight="1">
      <c r="I77" s="22" t="s">
        <v>69</v>
      </c>
      <c r="J77" s="240" t="s">
        <v>288</v>
      </c>
      <c r="K77" s="240"/>
      <c r="L77" s="240"/>
      <c r="M77" s="240"/>
      <c r="N77" s="29">
        <v>1</v>
      </c>
      <c r="O77" s="31" t="s">
        <v>283</v>
      </c>
      <c r="P77" s="293">
        <f>N18+N19+N20+N21</f>
        <v>0</v>
      </c>
      <c r="Q77" s="288"/>
    </row>
    <row r="78" spans="9:17" ht="18" customHeight="1" thickBot="1">
      <c r="I78" s="36" t="s">
        <v>70</v>
      </c>
      <c r="J78" s="195" t="s">
        <v>284</v>
      </c>
      <c r="K78" s="195"/>
      <c r="L78" s="195"/>
      <c r="M78" s="195"/>
      <c r="N78" s="37">
        <v>1</v>
      </c>
      <c r="O78" s="38" t="s">
        <v>145</v>
      </c>
      <c r="P78" s="284">
        <f>F20+F21</f>
        <v>0</v>
      </c>
      <c r="Q78" s="285"/>
    </row>
    <row r="79" spans="9:17" ht="18" customHeight="1" thickTop="1">
      <c r="I79" s="23" t="s">
        <v>71</v>
      </c>
      <c r="J79" s="240" t="s">
        <v>285</v>
      </c>
      <c r="K79" s="240"/>
      <c r="L79" s="240"/>
      <c r="M79" s="240"/>
      <c r="N79" s="29">
        <v>1</v>
      </c>
      <c r="O79" s="31" t="s">
        <v>101</v>
      </c>
      <c r="P79" s="250">
        <f>P9</f>
        <v>0</v>
      </c>
      <c r="Q79" s="251"/>
    </row>
    <row r="80" spans="9:17" ht="18" customHeight="1" thickBot="1">
      <c r="I80" s="39" t="s">
        <v>72</v>
      </c>
      <c r="J80" s="195" t="s">
        <v>286</v>
      </c>
      <c r="K80" s="195"/>
      <c r="L80" s="195"/>
      <c r="M80" s="195"/>
      <c r="N80" s="37">
        <v>1</v>
      </c>
      <c r="O80" s="38" t="s">
        <v>102</v>
      </c>
      <c r="P80" s="281">
        <f>K4+K5+K6+K7+K8+K9+K11+K12+K13+K14+K16+K18+K19+K20+K21+K22+K23+K24+K26+K27</f>
        <v>0</v>
      </c>
      <c r="Q80" s="282"/>
    </row>
    <row r="81" spans="9:17" ht="18" customHeight="1" thickBot="1" thickTop="1">
      <c r="I81" s="155" t="s">
        <v>73</v>
      </c>
      <c r="J81" s="291" t="s">
        <v>287</v>
      </c>
      <c r="K81" s="291"/>
      <c r="L81" s="291"/>
      <c r="M81" s="291"/>
      <c r="N81" s="156">
        <v>0.8884</v>
      </c>
      <c r="O81" s="157" t="s">
        <v>105</v>
      </c>
      <c r="P81" s="289">
        <f>H4+H5+H6+H7+H8+H9+H11+H12+H13+H14+H16+H18+H19+H20+H21+H22+H23+H24+H26+H27</f>
        <v>0</v>
      </c>
      <c r="Q81" s="290"/>
    </row>
    <row r="82" spans="9:17" ht="18" customHeight="1" thickBot="1" thickTop="1">
      <c r="I82" s="39" t="s">
        <v>74</v>
      </c>
      <c r="J82" s="247" t="s">
        <v>91</v>
      </c>
      <c r="K82" s="247"/>
      <c r="L82" s="247"/>
      <c r="M82" s="247"/>
      <c r="N82" s="47"/>
      <c r="O82" s="47"/>
      <c r="P82" s="274">
        <f>P70+P73+P74+P75+P76+P77+P78+P79+P80+P81</f>
        <v>0</v>
      </c>
      <c r="Q82" s="275"/>
    </row>
    <row r="83" spans="9:17" ht="18" customHeight="1" thickTop="1">
      <c r="I83" s="20"/>
      <c r="J83" s="286" t="s">
        <v>304</v>
      </c>
      <c r="K83" s="287"/>
      <c r="L83" s="287"/>
      <c r="M83" s="287"/>
      <c r="N83" s="19"/>
      <c r="O83" s="19"/>
      <c r="P83" s="254"/>
      <c r="Q83" s="255"/>
    </row>
    <row r="84" spans="9:17" ht="18" customHeight="1" thickBot="1">
      <c r="I84" s="39" t="s">
        <v>75</v>
      </c>
      <c r="J84" s="259" t="s">
        <v>313</v>
      </c>
      <c r="K84" s="259"/>
      <c r="L84" s="259"/>
      <c r="M84" s="259"/>
      <c r="N84" s="43">
        <v>0.1116</v>
      </c>
      <c r="O84" s="44" t="s">
        <v>105</v>
      </c>
      <c r="P84" s="284">
        <f>I4+I5+I6+I7+I8+I9+I11+I12+I13+I14+I16+I18+I19+I20+I21+I22+I23+I24+I26+I27</f>
        <v>0</v>
      </c>
      <c r="Q84" s="285"/>
    </row>
    <row r="85" spans="9:17" ht="18" customHeight="1" thickTop="1">
      <c r="I85" s="23" t="s">
        <v>76</v>
      </c>
      <c r="J85" s="194" t="s">
        <v>164</v>
      </c>
      <c r="K85" s="194"/>
      <c r="L85" s="194"/>
      <c r="M85" s="194"/>
      <c r="N85" s="154">
        <v>1</v>
      </c>
      <c r="O85" s="45" t="s">
        <v>100</v>
      </c>
      <c r="P85" s="250">
        <f>J4+J5+J6+J7+J8+J9+J11+J12+J13+J14+J18+J19+J20+J21+J24+J26+J27</f>
        <v>0</v>
      </c>
      <c r="Q85" s="251"/>
    </row>
    <row r="86" spans="9:17" ht="18" customHeight="1" thickBot="1">
      <c r="I86" s="41" t="s">
        <v>77</v>
      </c>
      <c r="J86" s="149" t="s">
        <v>158</v>
      </c>
      <c r="K86" s="149"/>
      <c r="L86" s="149"/>
      <c r="M86" s="149"/>
      <c r="N86" s="46"/>
      <c r="O86" s="47"/>
      <c r="P86" s="243">
        <f>P84+P85</f>
        <v>0</v>
      </c>
      <c r="Q86" s="244"/>
    </row>
    <row r="87" spans="9:14" ht="18" customHeight="1" thickBot="1" thickTop="1">
      <c r="I87" s="40"/>
      <c r="J87" s="26"/>
      <c r="K87" s="26"/>
      <c r="L87" s="26"/>
      <c r="M87" s="26"/>
      <c r="N87" s="25"/>
    </row>
    <row r="88" spans="9:15" ht="18" customHeight="1" thickBot="1" thickTop="1">
      <c r="I88" s="40"/>
      <c r="J88" s="256" t="s">
        <v>303</v>
      </c>
      <c r="K88" s="271"/>
      <c r="L88" s="271"/>
      <c r="M88" s="271"/>
      <c r="N88" s="272"/>
      <c r="O88" s="20"/>
    </row>
    <row r="89" spans="10:17" ht="18" customHeight="1" thickTop="1">
      <c r="J89" s="193" t="s">
        <v>189</v>
      </c>
      <c r="K89" s="194"/>
      <c r="L89" s="194"/>
      <c r="M89" s="194"/>
      <c r="N89" s="64">
        <f>C4+C6+C7+C8+C9+C12+C13+C14+C16+C17+C18+C19+C20+C21+C22+C23+C24+C25+C26+C27+C38</f>
        <v>0</v>
      </c>
      <c r="O89" s="20"/>
      <c r="Q89" s="68"/>
    </row>
    <row r="90" spans="10:15" ht="18" customHeight="1">
      <c r="J90" s="193" t="s">
        <v>190</v>
      </c>
      <c r="K90" s="194"/>
      <c r="L90" s="194"/>
      <c r="M90" s="194"/>
      <c r="N90" s="64">
        <f>Q7</f>
        <v>0</v>
      </c>
      <c r="O90" s="20"/>
    </row>
    <row r="91" spans="10:15" ht="18" customHeight="1">
      <c r="J91" s="193" t="s">
        <v>301</v>
      </c>
      <c r="K91" s="194"/>
      <c r="L91" s="194"/>
      <c r="M91" s="194"/>
      <c r="N91" s="64">
        <f>L4+L5+L6+L7+L8+L9+L11+L12+L13+L14+L16+L17+L18+L19+L20+L21+L22+L23+L24+L25+L26+L27</f>
        <v>0</v>
      </c>
      <c r="O91" s="20"/>
    </row>
    <row r="92" spans="10:15" ht="18" customHeight="1">
      <c r="J92" s="193" t="s">
        <v>191</v>
      </c>
      <c r="K92" s="194"/>
      <c r="L92" s="194"/>
      <c r="M92" s="194"/>
      <c r="N92" s="64">
        <f>C31+C32</f>
        <v>0</v>
      </c>
      <c r="O92" s="20"/>
    </row>
    <row r="93" spans="10:15" ht="18" customHeight="1">
      <c r="J93" s="193" t="s">
        <v>192</v>
      </c>
      <c r="K93" s="194"/>
      <c r="L93" s="194"/>
      <c r="M93" s="194"/>
      <c r="N93" s="151" t="s">
        <v>110</v>
      </c>
      <c r="O93" s="20"/>
    </row>
    <row r="94" spans="10:15" ht="18" customHeight="1">
      <c r="J94" s="193" t="s">
        <v>193</v>
      </c>
      <c r="K94" s="194"/>
      <c r="L94" s="194"/>
      <c r="M94" s="194"/>
      <c r="N94" s="151" t="s">
        <v>110</v>
      </c>
      <c r="O94" s="20"/>
    </row>
    <row r="95" spans="10:15" ht="18" customHeight="1">
      <c r="J95" s="193" t="s">
        <v>194</v>
      </c>
      <c r="K95" s="194"/>
      <c r="L95" s="194"/>
      <c r="M95" s="194"/>
      <c r="N95" s="168">
        <f>F51</f>
        <v>0</v>
      </c>
      <c r="O95" s="20"/>
    </row>
    <row r="96" spans="10:15" ht="18" customHeight="1">
      <c r="J96" s="193"/>
      <c r="K96" s="194"/>
      <c r="L96" s="194"/>
      <c r="M96" s="194"/>
      <c r="N96" s="64"/>
      <c r="O96" s="20"/>
    </row>
    <row r="97" spans="10:15" ht="18" customHeight="1">
      <c r="J97" s="208"/>
      <c r="K97" s="209"/>
      <c r="L97" s="209"/>
      <c r="M97" s="209"/>
      <c r="N97" s="42"/>
      <c r="O97" s="20"/>
    </row>
    <row r="98" spans="10:15" ht="18" customHeight="1" thickBot="1">
      <c r="J98" s="268" t="s">
        <v>180</v>
      </c>
      <c r="K98" s="269"/>
      <c r="L98" s="269"/>
      <c r="M98" s="269"/>
      <c r="N98" s="160">
        <f>N89+N90+N91+N92+N95</f>
        <v>0</v>
      </c>
      <c r="O98" s="20"/>
    </row>
    <row r="99" spans="10:14" ht="18" customHeight="1" thickBot="1" thickTop="1">
      <c r="J99" s="26"/>
      <c r="K99" s="26"/>
      <c r="L99" s="26"/>
      <c r="M99" s="26"/>
      <c r="N99" s="25"/>
    </row>
    <row r="100" spans="10:17" ht="18" customHeight="1" thickBot="1" thickTop="1">
      <c r="J100" s="256" t="s">
        <v>182</v>
      </c>
      <c r="K100" s="271"/>
      <c r="L100" s="271"/>
      <c r="M100" s="271"/>
      <c r="N100" s="272"/>
      <c r="O100" s="20"/>
      <c r="Q100" s="25"/>
    </row>
    <row r="101" spans="10:15" ht="18" customHeight="1" thickTop="1">
      <c r="J101" s="193" t="s">
        <v>132</v>
      </c>
      <c r="K101" s="194"/>
      <c r="L101" s="194"/>
      <c r="M101" s="194"/>
      <c r="N101" s="151" t="s">
        <v>110</v>
      </c>
      <c r="O101" s="20"/>
    </row>
    <row r="102" spans="10:15" ht="18" customHeight="1">
      <c r="J102" s="193" t="s">
        <v>140</v>
      </c>
      <c r="K102" s="194"/>
      <c r="L102" s="194"/>
      <c r="M102" s="194"/>
      <c r="N102" s="151" t="s">
        <v>110</v>
      </c>
      <c r="O102" s="20"/>
    </row>
    <row r="103" spans="10:15" ht="18" customHeight="1">
      <c r="J103" s="193" t="s">
        <v>125</v>
      </c>
      <c r="K103" s="194"/>
      <c r="L103" s="194"/>
      <c r="M103" s="194"/>
      <c r="N103" s="64">
        <f>G5</f>
        <v>0</v>
      </c>
      <c r="O103" s="20"/>
    </row>
    <row r="104" spans="10:15" ht="18" customHeight="1">
      <c r="J104" s="193" t="s">
        <v>118</v>
      </c>
      <c r="K104" s="194"/>
      <c r="L104" s="194"/>
      <c r="M104" s="194"/>
      <c r="N104" s="64">
        <f>E11+E12+E13+E14</f>
        <v>0</v>
      </c>
      <c r="O104" s="20"/>
    </row>
    <row r="105" spans="10:15" ht="18" customHeight="1">
      <c r="J105" s="234" t="s">
        <v>126</v>
      </c>
      <c r="K105" s="235"/>
      <c r="L105" s="235"/>
      <c r="M105" s="235"/>
      <c r="N105" s="64">
        <f>G6</f>
        <v>0</v>
      </c>
      <c r="O105" s="20"/>
    </row>
    <row r="106" spans="10:15" ht="18" customHeight="1">
      <c r="J106" s="193" t="s">
        <v>141</v>
      </c>
      <c r="K106" s="194"/>
      <c r="L106" s="194"/>
      <c r="M106" s="194"/>
      <c r="N106" s="64">
        <f>G31+G32</f>
        <v>0</v>
      </c>
      <c r="O106" s="20"/>
    </row>
    <row r="107" spans="10:15" ht="18" customHeight="1">
      <c r="J107" s="193" t="s">
        <v>127</v>
      </c>
      <c r="K107" s="194"/>
      <c r="L107" s="194"/>
      <c r="M107" s="194"/>
      <c r="N107" s="64">
        <f>F24</f>
        <v>0</v>
      </c>
      <c r="O107" s="20"/>
    </row>
    <row r="108" spans="10:15" ht="18" customHeight="1">
      <c r="J108" s="223" t="s">
        <v>188</v>
      </c>
      <c r="K108" s="224"/>
      <c r="L108" s="224"/>
      <c r="M108" s="224"/>
      <c r="N108" s="64">
        <f>G8</f>
        <v>0</v>
      </c>
      <c r="O108" s="20"/>
    </row>
    <row r="109" spans="9:17" ht="18" customHeight="1">
      <c r="I109" s="18"/>
      <c r="J109" s="223" t="s">
        <v>195</v>
      </c>
      <c r="K109" s="224"/>
      <c r="L109" s="224"/>
      <c r="M109" s="224"/>
      <c r="N109" s="59">
        <f>F31+F32</f>
        <v>0</v>
      </c>
      <c r="O109" s="20"/>
      <c r="Q109" s="27"/>
    </row>
    <row r="110" spans="9:17" ht="18" customHeight="1">
      <c r="I110" s="18"/>
      <c r="J110" s="223"/>
      <c r="K110" s="224"/>
      <c r="L110" s="224"/>
      <c r="M110" s="224"/>
      <c r="N110" s="59"/>
      <c r="O110" s="20"/>
      <c r="Q110" s="27"/>
    </row>
    <row r="111" spans="9:15" ht="18" customHeight="1" thickBot="1">
      <c r="I111" s="18"/>
      <c r="J111" s="147" t="s">
        <v>160</v>
      </c>
      <c r="K111" s="148"/>
      <c r="L111" s="148"/>
      <c r="M111" s="148"/>
      <c r="N111" s="160">
        <f>N103+N104+N105+N106+N107+N108+N109</f>
        <v>0</v>
      </c>
      <c r="O111" s="20"/>
    </row>
    <row r="112" spans="9:14" ht="18" customHeight="1" thickBot="1" thickTop="1">
      <c r="I112" s="18"/>
      <c r="J112" s="1"/>
      <c r="K112" s="1"/>
      <c r="L112" s="1"/>
      <c r="M112" s="1"/>
      <c r="N112" s="25"/>
    </row>
    <row r="113" spans="10:15" ht="18" customHeight="1" thickBot="1" thickTop="1">
      <c r="J113" s="256" t="s">
        <v>135</v>
      </c>
      <c r="K113" s="271"/>
      <c r="L113" s="271"/>
      <c r="M113" s="271"/>
      <c r="N113" s="272"/>
      <c r="O113" s="20"/>
    </row>
    <row r="114" spans="10:15" ht="18" customHeight="1" thickTop="1">
      <c r="J114" s="193" t="s">
        <v>131</v>
      </c>
      <c r="K114" s="194"/>
      <c r="L114" s="194"/>
      <c r="M114" s="194"/>
      <c r="N114" s="151" t="s">
        <v>110</v>
      </c>
      <c r="O114" s="20"/>
    </row>
    <row r="115" spans="10:17" ht="18" customHeight="1">
      <c r="J115" s="193" t="s">
        <v>142</v>
      </c>
      <c r="K115" s="194"/>
      <c r="L115" s="194"/>
      <c r="M115" s="194"/>
      <c r="N115" s="151" t="s">
        <v>110</v>
      </c>
      <c r="O115" s="20"/>
      <c r="Q115" s="27"/>
    </row>
    <row r="116" spans="10:15" ht="18" customHeight="1">
      <c r="J116" s="193" t="s">
        <v>24</v>
      </c>
      <c r="K116" s="194"/>
      <c r="L116" s="194"/>
      <c r="M116" s="194"/>
      <c r="N116" s="151" t="s">
        <v>110</v>
      </c>
      <c r="O116" s="20"/>
    </row>
    <row r="117" spans="10:15" ht="18" customHeight="1">
      <c r="J117" s="193" t="s">
        <v>134</v>
      </c>
      <c r="K117" s="194"/>
      <c r="L117" s="194"/>
      <c r="M117" s="194"/>
      <c r="N117" s="151" t="s">
        <v>110</v>
      </c>
      <c r="O117" s="20"/>
    </row>
    <row r="118" spans="10:15" ht="18" customHeight="1">
      <c r="J118" s="193" t="s">
        <v>302</v>
      </c>
      <c r="K118" s="194"/>
      <c r="L118" s="194"/>
      <c r="M118" s="194"/>
      <c r="N118" s="188">
        <f>F52</f>
        <v>0</v>
      </c>
      <c r="O118" s="20"/>
    </row>
    <row r="119" spans="10:15" ht="18" customHeight="1" thickBot="1">
      <c r="J119" s="273" t="s">
        <v>161</v>
      </c>
      <c r="K119" s="247"/>
      <c r="L119" s="247"/>
      <c r="M119" s="247"/>
      <c r="N119" s="189">
        <f>N118</f>
        <v>0</v>
      </c>
      <c r="O119" s="20"/>
    </row>
    <row r="120" spans="10:17" ht="18" customHeight="1" thickBot="1" thickTop="1">
      <c r="J120" s="26"/>
      <c r="K120" s="26"/>
      <c r="L120" s="26"/>
      <c r="M120" s="26"/>
      <c r="N120" s="27"/>
      <c r="Q120" s="27"/>
    </row>
    <row r="121" spans="10:15" ht="18" customHeight="1" thickBot="1" thickTop="1">
      <c r="J121" s="256" t="s">
        <v>120</v>
      </c>
      <c r="K121" s="271"/>
      <c r="L121" s="271"/>
      <c r="M121" s="271"/>
      <c r="N121" s="272"/>
      <c r="O121" s="20"/>
    </row>
    <row r="122" spans="10:15" ht="18" customHeight="1" thickTop="1">
      <c r="J122" s="193" t="s">
        <v>137</v>
      </c>
      <c r="K122" s="194"/>
      <c r="L122" s="194"/>
      <c r="M122" s="194"/>
      <c r="N122" s="164" t="s">
        <v>110</v>
      </c>
      <c r="O122" s="20"/>
    </row>
    <row r="123" spans="10:15" ht="18" customHeight="1">
      <c r="J123" s="193" t="s">
        <v>143</v>
      </c>
      <c r="K123" s="194"/>
      <c r="L123" s="194"/>
      <c r="M123" s="194"/>
      <c r="N123" s="164" t="s">
        <v>110</v>
      </c>
      <c r="O123" s="20"/>
    </row>
    <row r="124" spans="10:15" ht="18" customHeight="1" thickBot="1">
      <c r="J124" s="273"/>
      <c r="K124" s="247"/>
      <c r="L124" s="247"/>
      <c r="M124" s="247"/>
      <c r="N124" s="163"/>
      <c r="O124" s="20"/>
    </row>
    <row r="125" spans="10:14" ht="18" customHeight="1" thickTop="1">
      <c r="J125" s="26"/>
      <c r="K125" s="26"/>
      <c r="L125" s="26"/>
      <c r="M125" s="26"/>
      <c r="N125" s="27"/>
    </row>
  </sheetData>
  <mergeCells count="73">
    <mergeCell ref="J110:M110"/>
    <mergeCell ref="J123:M123"/>
    <mergeCell ref="J124:M124"/>
    <mergeCell ref="J88:N88"/>
    <mergeCell ref="J100:N100"/>
    <mergeCell ref="J113:N113"/>
    <mergeCell ref="J121:N121"/>
    <mergeCell ref="J118:M118"/>
    <mergeCell ref="J119:M119"/>
    <mergeCell ref="J122:M122"/>
    <mergeCell ref="J114:M114"/>
    <mergeCell ref="J115:M115"/>
    <mergeCell ref="J116:M116"/>
    <mergeCell ref="J117:M117"/>
    <mergeCell ref="P85:Q85"/>
    <mergeCell ref="P86:Q86"/>
    <mergeCell ref="J93:M93"/>
    <mergeCell ref="J94:M94"/>
    <mergeCell ref="J89:M89"/>
    <mergeCell ref="J90:M90"/>
    <mergeCell ref="J91:M91"/>
    <mergeCell ref="P83:Q83"/>
    <mergeCell ref="J83:M83"/>
    <mergeCell ref="J85:M85"/>
    <mergeCell ref="P76:Q76"/>
    <mergeCell ref="P77:Q77"/>
    <mergeCell ref="P84:Q84"/>
    <mergeCell ref="P81:Q81"/>
    <mergeCell ref="J81:M81"/>
    <mergeCell ref="J82:M82"/>
    <mergeCell ref="J84:M84"/>
    <mergeCell ref="P80:Q80"/>
    <mergeCell ref="P75:Q75"/>
    <mergeCell ref="P79:Q79"/>
    <mergeCell ref="P78:Q78"/>
    <mergeCell ref="P71:Q71"/>
    <mergeCell ref="P72:Q72"/>
    <mergeCell ref="P73:Q73"/>
    <mergeCell ref="P74:Q74"/>
    <mergeCell ref="I68:I69"/>
    <mergeCell ref="B1:G1"/>
    <mergeCell ref="H1:I1"/>
    <mergeCell ref="J70:M70"/>
    <mergeCell ref="J69:M69"/>
    <mergeCell ref="J1:R1"/>
    <mergeCell ref="J68:Q68"/>
    <mergeCell ref="P69:Q69"/>
    <mergeCell ref="P70:Q70"/>
    <mergeCell ref="J71:M71"/>
    <mergeCell ref="J72:M72"/>
    <mergeCell ref="J73:M73"/>
    <mergeCell ref="J80:M80"/>
    <mergeCell ref="J74:M74"/>
    <mergeCell ref="J79:M79"/>
    <mergeCell ref="J75:M75"/>
    <mergeCell ref="J76:M76"/>
    <mergeCell ref="J77:M77"/>
    <mergeCell ref="J78:M78"/>
    <mergeCell ref="J104:M104"/>
    <mergeCell ref="J95:M95"/>
    <mergeCell ref="J96:M96"/>
    <mergeCell ref="J97:M97"/>
    <mergeCell ref="J98:M98"/>
    <mergeCell ref="J109:M109"/>
    <mergeCell ref="P82:Q82"/>
    <mergeCell ref="J92:M92"/>
    <mergeCell ref="J105:M105"/>
    <mergeCell ref="J106:M106"/>
    <mergeCell ref="J107:M107"/>
    <mergeCell ref="J108:M108"/>
    <mergeCell ref="J101:M101"/>
    <mergeCell ref="J102:M102"/>
    <mergeCell ref="J103:M103"/>
  </mergeCells>
  <printOptions gridLines="1" horizontalCentered="1"/>
  <pageMargins left="0.25" right="0.25" top="0.75" bottom="0.25" header="0.25" footer="0.5"/>
  <pageSetup fitToHeight="0" fitToWidth="1" horizontalDpi="600" verticalDpi="600" orientation="portrait" scale="85" r:id="rId3"/>
  <headerFooter alignWithMargins="0">
    <oddHeader>&amp;C&amp;"Arial,Bold"&amp;12 MUNICIPAL COURT REMITTANCE FORM
TO COUNTY TREASURER __________________________ COUNTY FOR MONTH OF ______________&amp;R&amp;"Arial,Bold"&amp;12ATTACHMENT 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tleverette</cp:lastModifiedBy>
  <cp:lastPrinted>2004-06-27T20:03:28Z</cp:lastPrinted>
  <dcterms:created xsi:type="dcterms:W3CDTF">2000-09-20T16:54:44Z</dcterms:created>
  <dcterms:modified xsi:type="dcterms:W3CDTF">2004-06-27T20:04:17Z</dcterms:modified>
  <cp:category/>
  <cp:version/>
  <cp:contentType/>
  <cp:contentStatus/>
</cp:coreProperties>
</file>