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36" windowWidth="6432" windowHeight="2868" activeTab="0"/>
  </bookViews>
  <sheets>
    <sheet name="MAGISTRATE" sheetId="1" r:id="rId1"/>
  </sheets>
  <definedNames>
    <definedName name="_xlnm.Print_Area" localSheetId="0">'MAGISTRATE'!$J$69:$R$150</definedName>
  </definedNames>
  <calcPr fullCalcOnLoad="1"/>
</workbook>
</file>

<file path=xl/comments1.xml><?xml version="1.0" encoding="utf-8"?>
<comments xmlns="http://schemas.openxmlformats.org/spreadsheetml/2006/main">
  <authors>
    <author>Walter T. Leverette</author>
    <author>tleverette</author>
  </authors>
  <commentList>
    <comment ref="G5" authorId="0">
      <text>
        <r>
          <rPr>
            <b/>
            <sz val="8"/>
            <rFont val="Tahoma"/>
            <family val="0"/>
          </rPr>
          <t>Fine 100% to Insurance Fraud Division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Fine Split 50% Humane Society the other 50% County</t>
        </r>
      </text>
    </comment>
    <comment ref="E11" authorId="0">
      <text>
        <r>
          <rPr>
            <b/>
            <sz val="8"/>
            <rFont val="Tahoma"/>
            <family val="0"/>
          </rPr>
          <t>Total Fines to Wildlife Department</t>
        </r>
      </text>
    </comment>
    <comment ref="E12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C12" authorId="0">
      <text>
        <r>
          <rPr>
            <b/>
            <sz val="8"/>
            <rFont val="Tahoma"/>
            <family val="0"/>
          </rPr>
          <t>25% fine to county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E13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75% of fine to Department of Natural Resourcese 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PP 14 Section 9</t>
        </r>
        <r>
          <rPr>
            <b/>
            <sz val="8"/>
            <rFont val="Tahoma"/>
            <family val="0"/>
          </rPr>
          <t xml:space="preserve">
44-32-120 
Total Fine To Department of Health &amp; Environmental Control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50% To County </t>
        </r>
      </text>
    </comment>
    <comment ref="D29" authorId="0">
      <text>
        <r>
          <rPr>
            <b/>
            <sz val="8"/>
            <rFont val="Tahoma"/>
            <family val="0"/>
          </rPr>
          <t xml:space="preserve">25% To State </t>
        </r>
      </text>
    </comment>
    <comment ref="G29" authorId="0">
      <text>
        <r>
          <rPr>
            <b/>
            <sz val="8"/>
            <rFont val="Tahoma"/>
            <family val="0"/>
          </rPr>
          <t>25% To Solicitor's Office</t>
        </r>
      </text>
    </comment>
    <comment ref="G31" authorId="0">
      <text>
        <r>
          <rPr>
            <b/>
            <sz val="8"/>
            <rFont val="Tahoma"/>
            <family val="0"/>
          </rPr>
          <t>25% To Solicitor's Office</t>
        </r>
      </text>
    </comment>
    <comment ref="D31" authorId="0">
      <text>
        <r>
          <rPr>
            <b/>
            <sz val="8"/>
            <rFont val="Tahoma"/>
            <family val="0"/>
          </rPr>
          <t xml:space="preserve">25% To State </t>
        </r>
      </text>
    </comment>
    <comment ref="C31" authorId="0">
      <text>
        <r>
          <rPr>
            <b/>
            <sz val="8"/>
            <rFont val="Tahoma"/>
            <family val="0"/>
          </rPr>
          <t xml:space="preserve">25% To County </t>
        </r>
      </text>
    </comment>
    <comment ref="C30" authorId="0">
      <text>
        <r>
          <rPr>
            <b/>
            <sz val="8"/>
            <rFont val="Tahoma"/>
            <family val="0"/>
          </rPr>
          <t>2% of Handling Fee</t>
        </r>
      </text>
    </comment>
    <comment ref="D30" authorId="0">
      <text>
        <r>
          <rPr>
            <b/>
            <sz val="8"/>
            <rFont val="Tahoma"/>
            <family val="0"/>
          </rPr>
          <t>1% of Handling Fee</t>
        </r>
      </text>
    </comment>
    <comment ref="G30" authorId="0">
      <text>
        <r>
          <rPr>
            <b/>
            <sz val="8"/>
            <rFont val="Tahoma"/>
            <family val="0"/>
          </rPr>
          <t>1% of Handling Fee to Solicitors Office</t>
        </r>
      </text>
    </comment>
    <comment ref="C32" authorId="0">
      <text>
        <r>
          <rPr>
            <b/>
            <sz val="8"/>
            <rFont val="Tahoma"/>
            <family val="0"/>
          </rPr>
          <t>1% of Handling Fee</t>
        </r>
      </text>
    </comment>
    <comment ref="D32" authorId="0">
      <text>
        <r>
          <rPr>
            <b/>
            <sz val="8"/>
            <rFont val="Tahoma"/>
            <family val="0"/>
          </rPr>
          <t>1% of Handling Fee</t>
        </r>
      </text>
    </comment>
    <comment ref="G32" authorId="0">
      <text>
        <r>
          <rPr>
            <b/>
            <sz val="8"/>
            <rFont val="Tahoma"/>
            <family val="0"/>
          </rPr>
          <t>1% of Handling Fee Fee to Solicitors Office</t>
        </r>
      </text>
    </comment>
    <comment ref="A60" authorId="1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 
$40.00 Per Application to Public Defender Corporation</t>
        </r>
      </text>
    </comment>
    <comment ref="A8" authorId="1">
      <text>
        <r>
          <rPr>
            <b/>
            <sz val="8"/>
            <color indexed="10"/>
            <rFont val="Tahoma"/>
            <family val="2"/>
          </rPr>
          <t xml:space="preserve">PP 32 Section 7
</t>
        </r>
        <r>
          <rPr>
            <b/>
            <sz val="8"/>
            <color indexed="8"/>
            <rFont val="Tahoma"/>
            <family val="2"/>
          </rPr>
          <t>58-23-590(E) 
75% of Fine To Public Service Commission
25% to Town</t>
        </r>
      </text>
    </comment>
    <comment ref="A65" authorId="1">
      <text>
        <r>
          <rPr>
            <b/>
            <sz val="8"/>
            <color indexed="10"/>
            <rFont val="Tahoma"/>
            <family val="2"/>
          </rPr>
          <t>PP  Section</t>
        </r>
        <r>
          <rPr>
            <b/>
            <sz val="8"/>
            <rFont val="Tahoma"/>
            <family val="0"/>
          </rPr>
          <t xml:space="preserve">
§20-1-375
$20.00 added to fee required in §20-1-230</t>
        </r>
      </text>
    </comment>
    <comment ref="A29" authorId="1">
      <text>
        <r>
          <rPr>
            <b/>
            <sz val="8"/>
            <color indexed="10"/>
            <rFont val="Tahoma"/>
            <family val="2"/>
          </rPr>
          <t>PP 30 Section 2</t>
        </r>
        <r>
          <rPr>
            <b/>
            <sz val="8"/>
            <rFont val="Tahoma"/>
            <family val="0"/>
          </rPr>
          <t xml:space="preserve">
§17-15-260
50% to County
25% Solicitor's Office
25% to State</t>
        </r>
      </text>
    </comment>
    <comment ref="A31" authorId="1">
      <text>
        <r>
          <rPr>
            <b/>
            <sz val="8"/>
            <color indexed="10"/>
            <rFont val="Tahoma"/>
            <family val="2"/>
          </rPr>
          <t>PP 30 Section 2</t>
        </r>
        <r>
          <rPr>
            <b/>
            <sz val="8"/>
            <rFont val="Tahoma"/>
            <family val="0"/>
          </rPr>
          <t xml:space="preserve">
§17-15-260
25% to County
25% Solicitor's Office
25% to State
25% to City</t>
        </r>
      </text>
    </comment>
    <comment ref="A41" authorId="1">
      <text>
        <r>
          <rPr>
            <b/>
            <sz val="8"/>
            <color indexed="10"/>
            <rFont val="Tahoma"/>
            <family val="2"/>
          </rPr>
          <t>PP 19 Section B</t>
        </r>
        <r>
          <rPr>
            <b/>
            <sz val="8"/>
            <rFont val="Tahoma"/>
            <family val="0"/>
          </rPr>
          <t xml:space="preserve">
§8-21-21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color indexed="10"/>
            <rFont val="Tahoma"/>
            <family val="2"/>
          </rPr>
          <t>PP 55 Section 2</t>
        </r>
        <r>
          <rPr>
            <b/>
            <sz val="8"/>
            <rFont val="Tahoma"/>
            <family val="0"/>
          </rPr>
          <t xml:space="preserve">
§8-21-320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color indexed="10"/>
            <rFont val="Tahoma"/>
            <family val="2"/>
          </rPr>
          <t>PP 30 Section 11
PP36 Section C1</t>
        </r>
        <r>
          <rPr>
            <b/>
            <sz val="8"/>
            <rFont val="Tahoma"/>
            <family val="0"/>
          </rPr>
          <t xml:space="preserve">
§8-21-1010 &amp; 1060
100% to County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sz val="8"/>
            <rFont val="Tahoma"/>
            <family val="0"/>
          </rPr>
          <t>25% To City</t>
        </r>
      </text>
    </comment>
    <comment ref="F32" authorId="0">
      <text>
        <r>
          <rPr>
            <b/>
            <sz val="8"/>
            <rFont val="Tahoma"/>
            <family val="0"/>
          </rPr>
          <t>1% of Handling Fee to City</t>
        </r>
      </text>
    </comment>
    <comment ref="A13" authorId="0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§50-21-114
$50.00 to SLED</t>
        </r>
      </text>
    </comment>
    <comment ref="S13" authorId="0">
      <text>
        <r>
          <rPr>
            <b/>
            <sz val="8"/>
            <rFont val="Tahoma"/>
            <family val="0"/>
          </rPr>
          <t>$50.00 Fee to SLED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color indexed="10"/>
            <rFont val="Tahoma"/>
            <family val="2"/>
          </rPr>
          <t>PP 30 Section 1</t>
        </r>
        <r>
          <rPr>
            <b/>
            <sz val="8"/>
            <rFont val="Tahoma"/>
            <family val="0"/>
          </rPr>
          <t xml:space="preserve">
§56-5-2940</t>
        </r>
      </text>
    </comment>
    <comment ref="A21" authorId="0">
      <text>
        <r>
          <rPr>
            <b/>
            <sz val="8"/>
            <color indexed="10"/>
            <rFont val="Tahoma"/>
            <family val="2"/>
          </rPr>
          <t>PP 30 Section 1</t>
        </r>
        <r>
          <rPr>
            <b/>
            <sz val="8"/>
            <rFont val="Tahoma"/>
            <family val="0"/>
          </rPr>
          <t xml:space="preserve">
§56-5-2933</t>
        </r>
      </text>
    </comment>
    <comment ref="O20" authorId="0">
      <text>
        <r>
          <rPr>
            <b/>
            <sz val="8"/>
            <color indexed="10"/>
            <rFont val="Tahoma"/>
            <family val="2"/>
          </rPr>
          <t>PP 9 Section 5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O21" authorId="0">
      <text>
        <r>
          <rPr>
            <b/>
            <sz val="8"/>
            <color indexed="10"/>
            <rFont val="Tahoma"/>
            <family val="2"/>
          </rPr>
          <t>PP 9 Section 5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A11" authorId="0">
      <text>
        <r>
          <rPr>
            <b/>
            <sz val="8"/>
            <color indexed="10"/>
            <rFont val="Tahoma"/>
            <family val="2"/>
          </rPr>
          <t>PP 31 Section 5</t>
        </r>
        <r>
          <rPr>
            <b/>
            <sz val="8"/>
            <rFont val="Tahoma"/>
            <family val="0"/>
          </rPr>
          <t xml:space="preserve">
§50-9-910 &amp; 50-9-920
All Fines &amp; Forfeitures Chapter 1-16 go Department of Natural Resources</t>
        </r>
      </text>
    </comment>
    <comment ref="A12" authorId="0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§50-21-160 Provides that 
75% of fine goes to Department of Natural Resources 
25% of fine goes to County</t>
        </r>
      </text>
    </comment>
    <comment ref="C2" authorId="0">
      <text>
        <r>
          <rPr>
            <b/>
            <sz val="8"/>
            <color indexed="10"/>
            <rFont val="Tahoma"/>
            <family val="2"/>
          </rPr>
          <t>PP 6 Section 1</t>
        </r>
        <r>
          <rPr>
            <b/>
            <sz val="8"/>
            <rFont val="Tahoma"/>
            <family val="0"/>
          </rPr>
          <t xml:space="preserve">
§14-1-205
56% To County</t>
        </r>
      </text>
    </comment>
    <comment ref="D2" authorId="0">
      <text>
        <r>
          <rPr>
            <b/>
            <sz val="8"/>
            <color indexed="10"/>
            <rFont val="Tahoma"/>
            <family val="2"/>
          </rPr>
          <t>PP 6 Section 1</t>
        </r>
        <r>
          <rPr>
            <b/>
            <sz val="8"/>
            <rFont val="Tahoma"/>
            <family val="0"/>
          </rPr>
          <t xml:space="preserve">
§14-1-205
56% To County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color indexed="10"/>
            <rFont val="Tahoma"/>
            <family val="2"/>
          </rPr>
          <t>PP 6 Section 2</t>
        </r>
        <r>
          <rPr>
            <b/>
            <sz val="8"/>
            <rFont val="Tahoma"/>
            <family val="0"/>
          </rPr>
          <t xml:space="preserve">
§14-1-206 &amp; 35.11 Temporary Provisions
88.84% To State</t>
        </r>
      </text>
    </comment>
    <comment ref="I2" authorId="0">
      <text>
        <r>
          <rPr>
            <b/>
            <sz val="8"/>
            <color indexed="10"/>
            <rFont val="Tahoma"/>
            <family val="2"/>
          </rPr>
          <t>PP 6 Section 2</t>
        </r>
        <r>
          <rPr>
            <b/>
            <sz val="8"/>
            <rFont val="Tahoma"/>
            <family val="0"/>
          </rPr>
          <t xml:space="preserve">
§14-1-206 &amp; 35.11 Temporary Provisions
11.16% To Victim Fund</t>
        </r>
      </text>
    </comment>
    <comment ref="A5" authorId="0">
      <text>
        <r>
          <rPr>
            <b/>
            <sz val="8"/>
            <color indexed="10"/>
            <rFont val="Tahoma"/>
            <family val="2"/>
          </rPr>
          <t>PP 31 Section 3</t>
        </r>
        <r>
          <rPr>
            <b/>
            <sz val="8"/>
            <rFont val="Tahoma"/>
            <family val="2"/>
          </rPr>
          <t xml:space="preserve">
§38-55-560
100% fines generated from violation of 
§ 38-55-170 &amp; 540 go to Insurance fraud division of Attorney General</t>
        </r>
      </text>
    </comment>
    <comment ref="A6" authorId="0">
      <text>
        <r>
          <rPr>
            <b/>
            <sz val="8"/>
            <color indexed="10"/>
            <rFont val="Tahoma"/>
            <family val="2"/>
          </rPr>
          <t>PP 31 Section 4</t>
        </r>
        <r>
          <rPr>
            <b/>
            <sz val="8"/>
            <rFont val="Tahoma"/>
            <family val="0"/>
          </rPr>
          <t xml:space="preserve">
§47-1-160
Fine split </t>
        </r>
        <r>
          <rPr>
            <b/>
            <sz val="8"/>
            <color indexed="10"/>
            <rFont val="Tahoma"/>
            <family val="2"/>
          </rPr>
          <t>Only when Organization Materially Involved</t>
        </r>
        <r>
          <rPr>
            <b/>
            <sz val="8"/>
            <rFont val="Tahoma"/>
            <family val="0"/>
          </rPr>
          <t xml:space="preserve">
50% to County 
50% Nonprofit Humane Organization</t>
        </r>
      </text>
    </comment>
    <comment ref="A7" authorId="0">
      <text>
        <r>
          <rPr>
            <b/>
            <sz val="8"/>
            <color indexed="10"/>
            <rFont val="Tahoma"/>
            <family val="2"/>
          </rPr>
          <t>PP 29 Section 10</t>
        </r>
        <r>
          <rPr>
            <b/>
            <sz val="8"/>
            <rFont val="Tahoma"/>
            <family val="0"/>
          </rPr>
          <t xml:space="preserve">
§34-11-70(b) &amp; §34-11-90 (C) &amp; (d)
UP to $41.00 Administrative Court Cost</t>
        </r>
      </text>
    </comment>
    <comment ref="A46" authorId="0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
</t>
        </r>
      </text>
    </comment>
    <comment ref="A50" authorId="0">
      <text>
        <r>
          <rPr>
            <b/>
            <sz val="8"/>
            <rFont val="Tahoma"/>
            <family val="0"/>
          </rPr>
          <t>PP 15 Section 4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PP 15 Section 3
§24-21-80 &amp; 90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color indexed="10"/>
            <rFont val="Tahoma"/>
            <family val="2"/>
          </rPr>
          <t>PP 16 Section 5</t>
        </r>
        <r>
          <rPr>
            <b/>
            <sz val="8"/>
            <rFont val="Tahoma"/>
            <family val="0"/>
          </rPr>
          <t xml:space="preserve">
§14-17-725 &amp; § 24-21-491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8"/>
            <color indexed="10"/>
            <rFont val="Tahoma"/>
            <family val="2"/>
          </rPr>
          <t>PP 16 Section 6</t>
        </r>
        <r>
          <rPr>
            <b/>
            <sz val="8"/>
            <rFont val="Tahoma"/>
            <family val="0"/>
          </rPr>
          <t xml:space="preserve">
§15-59-40 through 15-59-80</t>
        </r>
      </text>
    </comment>
    <comment ref="A9" authorId="1">
      <text>
        <r>
          <rPr>
            <b/>
            <sz val="8"/>
            <color indexed="10"/>
            <rFont val="Tahoma"/>
            <family val="2"/>
          </rPr>
          <t>PP  28 Section 7</t>
        </r>
        <r>
          <rPr>
            <b/>
            <sz val="8"/>
            <rFont val="Tahoma"/>
            <family val="2"/>
          </rPr>
          <t xml:space="preserve">
33-7 Temporary Proviso</t>
        </r>
      </text>
    </comment>
    <comment ref="A43" authorId="1">
      <text>
        <r>
          <rPr>
            <b/>
            <sz val="8"/>
            <rFont val="Tahoma"/>
            <family val="0"/>
          </rPr>
          <t xml:space="preserve">Spousal &amp; Alimony &amp; Child Support </t>
        </r>
      </text>
    </comment>
    <comment ref="F47" authorId="1">
      <text>
        <r>
          <rPr>
            <b/>
            <sz val="8"/>
            <rFont val="Tahoma"/>
            <family val="0"/>
          </rPr>
          <t>100% to Public Defender Corporation</t>
        </r>
        <r>
          <rPr>
            <sz val="8"/>
            <rFont val="Tahoma"/>
            <family val="0"/>
          </rPr>
          <t xml:space="preserve">
</t>
        </r>
      </text>
    </comment>
    <comment ref="G47" authorId="1">
      <text>
        <r>
          <rPr>
            <b/>
            <sz val="8"/>
            <rFont val="Tahoma"/>
            <family val="0"/>
          </rPr>
          <t>100% to Commission on Indigent Defense</t>
        </r>
        <r>
          <rPr>
            <sz val="8"/>
            <rFont val="Tahoma"/>
            <family val="0"/>
          </rPr>
          <t xml:space="preserve">
</t>
        </r>
      </text>
    </comment>
    <comment ref="F49" authorId="1">
      <text>
        <r>
          <rPr>
            <b/>
            <sz val="8"/>
            <rFont val="Tahoma"/>
            <family val="0"/>
          </rPr>
          <t>100% to Probation officer</t>
        </r>
        <r>
          <rPr>
            <sz val="8"/>
            <rFont val="Tahoma"/>
            <family val="0"/>
          </rPr>
          <t xml:space="preserve">
</t>
        </r>
      </text>
    </comment>
    <comment ref="G49" authorId="1">
      <text>
        <r>
          <rPr>
            <b/>
            <sz val="8"/>
            <rFont val="Tahoma"/>
            <family val="2"/>
          </rPr>
          <t>Probation Parole and Pardon Services</t>
        </r>
      </text>
    </comment>
    <comment ref="F51" authorId="1">
      <text>
        <r>
          <rPr>
            <b/>
            <sz val="8"/>
            <rFont val="Tahoma"/>
            <family val="0"/>
          </rPr>
          <t>100% to Alcohol and Drug Abuse Program</t>
        </r>
        <r>
          <rPr>
            <sz val="8"/>
            <rFont val="Tahoma"/>
            <family val="0"/>
          </rPr>
          <t xml:space="preserve">
</t>
        </r>
      </text>
    </comment>
    <comment ref="G51" authorId="1">
      <text>
        <r>
          <rPr>
            <b/>
            <sz val="8"/>
            <rFont val="Tahoma"/>
            <family val="0"/>
          </rPr>
          <t>100% to County Treasurer to be transmitted to Commission on Alcohol and Drug Abuse</t>
        </r>
        <r>
          <rPr>
            <sz val="8"/>
            <rFont val="Tahoma"/>
            <family val="0"/>
          </rPr>
          <t xml:space="preserve">
</t>
        </r>
      </text>
    </comment>
    <comment ref="A30" authorId="1">
      <text>
        <r>
          <rPr>
            <b/>
            <sz val="8"/>
            <color indexed="10"/>
            <rFont val="Tahoma"/>
            <family val="2"/>
          </rPr>
          <t>PP 31 Section 2a</t>
        </r>
        <r>
          <rPr>
            <b/>
            <sz val="8"/>
            <rFont val="Tahoma"/>
            <family val="2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color indexed="10"/>
            <rFont val="Tahoma"/>
            <family val="2"/>
          </rPr>
          <t>PP 31 Section 2a</t>
        </r>
        <r>
          <rPr>
            <b/>
            <sz val="8"/>
            <rFont val="Tahoma"/>
            <family val="0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color indexed="10"/>
            <rFont val="Tahoma"/>
            <family val="2"/>
          </rPr>
          <t>PP 17 Section 8</t>
        </r>
        <r>
          <rPr>
            <b/>
            <sz val="8"/>
            <rFont val="Tahoma"/>
            <family val="0"/>
          </rPr>
          <t xml:space="preserve">
§8-21-310(21)
$35.00 processing of each order</t>
        </r>
        <r>
          <rPr>
            <sz val="8"/>
            <rFont val="Tahoma"/>
            <family val="0"/>
          </rPr>
          <t xml:space="preserve">
</t>
        </r>
      </text>
    </comment>
    <comment ref="A62" authorId="1">
      <text>
        <r>
          <rPr>
            <b/>
            <sz val="8"/>
            <color indexed="10"/>
            <rFont val="Tahoma"/>
            <family val="2"/>
          </rPr>
          <t>PP 18 Section 9a</t>
        </r>
        <r>
          <rPr>
            <b/>
            <sz val="8"/>
            <rFont val="Tahoma"/>
            <family val="0"/>
          </rPr>
          <t xml:space="preserve">
Section 35.13 Temporary Provisos
</t>
        </r>
        <r>
          <rPr>
            <b/>
            <sz val="8"/>
            <color indexed="10"/>
            <rFont val="Tahoma"/>
            <family val="2"/>
          </rPr>
          <t>First $500.00 Collected</t>
        </r>
        <r>
          <rPr>
            <b/>
            <sz val="8"/>
            <rFont val="Tahoma"/>
            <family val="0"/>
          </rPr>
          <t xml:space="preserve">  if individual is placed on probation and was defended by Public Defender goes to Office of Indigent Defense</t>
        </r>
      </text>
    </comment>
    <comment ref="F63" authorId="1">
      <text>
        <r>
          <rPr>
            <b/>
            <sz val="8"/>
            <rFont val="Tahoma"/>
            <family val="2"/>
          </rPr>
          <t>To Office of Indigent Defense</t>
        </r>
      </text>
    </comment>
    <comment ref="F61" authorId="1">
      <text>
        <r>
          <rPr>
            <b/>
            <sz val="8"/>
            <rFont val="Tahoma"/>
            <family val="0"/>
          </rPr>
          <t>To Office of Indigent Defense</t>
        </r>
        <r>
          <rPr>
            <sz val="8"/>
            <rFont val="Tahoma"/>
            <family val="0"/>
          </rPr>
          <t xml:space="preserve">
</t>
        </r>
      </text>
    </comment>
    <comment ref="F59" authorId="1">
      <text>
        <r>
          <rPr>
            <b/>
            <sz val="8"/>
            <rFont val="Tahoma"/>
            <family val="0"/>
          </rPr>
          <t>To County</t>
        </r>
        <r>
          <rPr>
            <sz val="8"/>
            <rFont val="Tahoma"/>
            <family val="0"/>
          </rPr>
          <t xml:space="preserve">
</t>
        </r>
      </text>
    </comment>
    <comment ref="F57" authorId="1">
      <text>
        <r>
          <rPr>
            <b/>
            <sz val="8"/>
            <rFont val="Tahoma"/>
            <family val="0"/>
          </rPr>
          <t>To Clerk of Court</t>
        </r>
        <r>
          <rPr>
            <sz val="8"/>
            <rFont val="Tahoma"/>
            <family val="0"/>
          </rPr>
          <t xml:space="preserve">
</t>
        </r>
      </text>
    </comment>
    <comment ref="Q9" authorId="1">
      <text>
        <r>
          <rPr>
            <b/>
            <sz val="8"/>
            <rFont val="Tahoma"/>
            <family val="0"/>
          </rPr>
          <t>Prosecution Coordination Commission for drug treatment court</t>
        </r>
        <r>
          <rPr>
            <sz val="8"/>
            <rFont val="Tahoma"/>
            <family val="0"/>
          </rPr>
          <t xml:space="preserve">
</t>
        </r>
      </text>
    </comment>
    <comment ref="K2" authorId="1">
      <text>
        <r>
          <rPr>
            <b/>
            <sz val="8"/>
            <color indexed="10"/>
            <rFont val="Tahoma"/>
            <family val="2"/>
          </rPr>
          <t xml:space="preserve">PP 27 Section 4
</t>
        </r>
        <r>
          <rPr>
            <b/>
            <sz val="8"/>
            <rFont val="Tahoma"/>
            <family val="2"/>
          </rPr>
          <t>Section 73.3 Temporary Provisions
$25.00 to State Treasurer</t>
        </r>
        <r>
          <rPr>
            <b/>
            <sz val="8"/>
            <color indexed="10"/>
            <rFont val="Tahoma"/>
            <family val="2"/>
          </rPr>
          <t xml:space="preserve">
</t>
        </r>
      </text>
    </comment>
    <comment ref="F20" authorId="1">
      <text>
        <r>
          <rPr>
            <b/>
            <sz val="8"/>
            <color indexed="10"/>
            <rFont val="Tahoma"/>
            <family val="2"/>
          </rPr>
          <t>PP 28 Section 5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§56-5-2945</t>
        </r>
        <r>
          <rPr>
            <b/>
            <sz val="8"/>
            <rFont val="Tahoma"/>
            <family val="0"/>
          </rPr>
          <t xml:space="preserve">
$100.00 </t>
        </r>
        <r>
          <rPr>
            <b/>
            <sz val="8"/>
            <color indexed="10"/>
            <rFont val="Tahoma"/>
            <family val="2"/>
          </rPr>
          <t>of fine</t>
        </r>
        <r>
          <rPr>
            <b/>
            <sz val="8"/>
            <rFont val="Tahoma"/>
            <family val="0"/>
          </rPr>
          <t xml:space="preserve"> to Department of Public Safety for Highway Patrol</t>
        </r>
      </text>
    </comment>
    <comment ref="F21" authorId="1">
      <text>
        <r>
          <rPr>
            <b/>
            <sz val="8"/>
            <color indexed="10"/>
            <rFont val="Tahoma"/>
            <family val="2"/>
          </rPr>
          <t>PP 28 Section 5</t>
        </r>
        <r>
          <rPr>
            <b/>
            <sz val="8"/>
            <rFont val="Tahoma"/>
            <family val="0"/>
          </rPr>
          <t xml:space="preserve">
§56-5-2945
$100.00 of </t>
        </r>
        <r>
          <rPr>
            <b/>
            <sz val="8"/>
            <color indexed="10"/>
            <rFont val="Tahoma"/>
            <family val="2"/>
          </rPr>
          <t>fine to</t>
        </r>
        <r>
          <rPr>
            <b/>
            <sz val="8"/>
            <rFont val="Tahoma"/>
            <family val="0"/>
          </rPr>
          <t xml:space="preserve"> Department of Public Safety for Highway Patrol</t>
        </r>
      </text>
    </comment>
    <comment ref="N2" authorId="1">
      <text>
        <r>
          <rPr>
            <b/>
            <sz val="8"/>
            <color indexed="10"/>
            <rFont val="Tahoma"/>
            <family val="2"/>
          </rPr>
          <t>PP 28 SECTION 6</t>
        </r>
        <r>
          <rPr>
            <b/>
            <sz val="8"/>
            <rFont val="Tahoma"/>
            <family val="0"/>
          </rPr>
          <t xml:space="preserve">
§56-5-295
$12.00 ON ALL CONVICTIONS</t>
        </r>
        <r>
          <rPr>
            <sz val="8"/>
            <rFont val="Tahoma"/>
            <family val="0"/>
          </rPr>
          <t xml:space="preserve">
</t>
        </r>
      </text>
    </comment>
    <comment ref="A27" authorId="1">
      <text>
        <r>
          <rPr>
            <b/>
            <sz val="8"/>
            <rFont val="Tahoma"/>
            <family val="0"/>
          </rPr>
          <t>ASSESSMENTS ARE COLLECTED ON CITY  ORDINANCE VIOLATIONS AND ARE REMITTED TO THE STATE AND VICTIM FUND</t>
        </r>
      </text>
    </comment>
    <comment ref="A26" authorId="1">
      <text>
        <r>
          <rPr>
            <b/>
            <sz val="8"/>
            <rFont val="Tahoma"/>
            <family val="0"/>
          </rPr>
          <t>ASSESSMENTS ARE COLLECTED ON COUNTY ORDINANCE VIOLATIONS AND ARE REMITTED TO THE STATE AND VICTIM FUND</t>
        </r>
      </text>
    </comment>
    <comment ref="F24" authorId="1">
      <text>
        <r>
          <rPr>
            <b/>
            <sz val="8"/>
            <rFont val="Tahoma"/>
            <family val="0"/>
          </rPr>
          <t>100% of tine to State Transport Police</t>
        </r>
      </text>
    </comment>
    <comment ref="O2" authorId="1">
      <text>
        <r>
          <rPr>
            <b/>
            <sz val="8"/>
            <color indexed="10"/>
            <rFont val="Tahoma"/>
            <family val="2"/>
          </rPr>
          <t>PP 28 Section 5</t>
        </r>
        <r>
          <rPr>
            <b/>
            <sz val="8"/>
            <rFont val="Tahoma"/>
            <family val="0"/>
          </rPr>
          <t xml:space="preserve">
§14-1-211(A)(2)
$100.00 to MUSC (Medical University of South Carolina)</t>
        </r>
        <r>
          <rPr>
            <sz val="8"/>
            <rFont val="Tahoma"/>
            <family val="0"/>
          </rPr>
          <t xml:space="preserve">
</t>
        </r>
      </text>
    </comment>
    <comment ref="P2" authorId="1">
      <text>
        <r>
          <rPr>
            <b/>
            <sz val="8"/>
            <color indexed="10"/>
            <rFont val="Tahoma"/>
            <family val="2"/>
          </rPr>
          <t>Not Applicable to Magistrate Court</t>
        </r>
        <r>
          <rPr>
            <sz val="8"/>
            <rFont val="Tahoma"/>
            <family val="0"/>
          </rPr>
          <t xml:space="preserve">
</t>
        </r>
      </text>
    </comment>
    <comment ref="Q2" authorId="1">
      <text>
        <r>
          <rPr>
            <b/>
            <sz val="8"/>
            <color indexed="10"/>
            <rFont val="Tahoma"/>
            <family val="2"/>
          </rPr>
          <t xml:space="preserve">PP 28 section 7
</t>
        </r>
        <r>
          <rPr>
            <b/>
            <sz val="8"/>
            <rFont val="Tahoma"/>
            <family val="2"/>
          </rPr>
          <t xml:space="preserve">Sectio33.7 Part 1b Temporary Provisos $100.00 </t>
        </r>
        <r>
          <rPr>
            <sz val="8"/>
            <rFont val="Tahoma"/>
            <family val="0"/>
          </rPr>
          <t xml:space="preserve">
</t>
        </r>
      </text>
    </comment>
    <comment ref="J2" authorId="1">
      <text>
        <r>
          <rPr>
            <b/>
            <sz val="8"/>
            <color indexed="10"/>
            <rFont val="Tahoma"/>
            <family val="2"/>
          </rPr>
          <t>PP 26 Section 3</t>
        </r>
        <r>
          <rPr>
            <b/>
            <sz val="8"/>
            <rFont val="Tahoma"/>
            <family val="0"/>
          </rPr>
          <t xml:space="preserve">
§14-1-211
$25.00 to County Victims FUND</t>
        </r>
        <r>
          <rPr>
            <sz val="8"/>
            <rFont val="Tahoma"/>
            <family val="0"/>
          </rPr>
          <t xml:space="preserve">
</t>
        </r>
      </text>
    </comment>
    <comment ref="M2" authorId="1">
      <text>
        <r>
          <rPr>
            <b/>
            <sz val="8"/>
            <color indexed="10"/>
            <rFont val="Tahoma"/>
            <family val="2"/>
          </rPr>
          <t>PP 29 Section 8</t>
        </r>
        <r>
          <rPr>
            <b/>
            <sz val="8"/>
            <rFont val="Tahoma"/>
            <family val="0"/>
          </rPr>
          <t xml:space="preserve">
§14-17-725
3% collection Fee for Installment </t>
        </r>
        <r>
          <rPr>
            <b/>
            <sz val="8"/>
            <color indexed="10"/>
            <rFont val="Tahoma"/>
            <family val="2"/>
          </rPr>
          <t>Payments</t>
        </r>
        <r>
          <rPr>
            <sz val="8"/>
            <rFont val="Tahoma"/>
            <family val="0"/>
          </rPr>
          <t xml:space="preserve">
</t>
        </r>
      </text>
    </comment>
    <comment ref="R2" authorId="1">
      <text>
        <r>
          <rPr>
            <b/>
            <sz val="8"/>
            <color indexed="10"/>
            <rFont val="Tahoma"/>
            <family val="2"/>
          </rPr>
          <t>PP 29 Section 10</t>
        </r>
        <r>
          <rPr>
            <b/>
            <sz val="8"/>
            <rFont val="Tahoma"/>
            <family val="0"/>
          </rPr>
          <t xml:space="preserve">
§34-11-70(b) &amp; (C)
§34-11-90(d)
$41.00 on all convictions of Fraudulent Checks</t>
        </r>
      </text>
    </comment>
    <comment ref="S2" authorId="1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§50-21-114
440.00 for anyoue who takes the Breathalyzer and is found guilty</t>
        </r>
        <r>
          <rPr>
            <sz val="8"/>
            <rFont val="Tahoma"/>
            <family val="0"/>
          </rPr>
          <t xml:space="preserve">
</t>
        </r>
      </text>
    </comment>
    <comment ref="R7" authorId="1">
      <text>
        <r>
          <rPr>
            <b/>
            <sz val="8"/>
            <rFont val="Tahoma"/>
            <family val="0"/>
          </rPr>
          <t>$41.00 to county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color indexed="10"/>
            <rFont val="Tahoma"/>
            <family val="2"/>
          </rPr>
          <t>PP 32 Section 6</t>
        </r>
        <r>
          <rPr>
            <b/>
            <sz val="8"/>
            <rFont val="Tahoma"/>
            <family val="0"/>
          </rPr>
          <t xml:space="preserve">
§56-5-4160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<sst xmlns="http://schemas.openxmlformats.org/spreadsheetml/2006/main" count="260" uniqueCount="221">
  <si>
    <t>MAGISTRATE COURT</t>
  </si>
  <si>
    <t xml:space="preserve">Victim Surcharge $25.00 </t>
  </si>
  <si>
    <t xml:space="preserve">DUI Assessment $12.00 </t>
  </si>
  <si>
    <t>Collection Cost Charge 3%</t>
  </si>
  <si>
    <t>FRAUDULENT CHECKS</t>
  </si>
  <si>
    <t>BOND ESTREATMENTS</t>
  </si>
  <si>
    <t>INSURANCE FRAUD</t>
  </si>
  <si>
    <t>AXLE WEIGHT &amp; GROSS WEIGHT VIOLATIONS</t>
  </si>
  <si>
    <t xml:space="preserve">DUI Assessment $100.00 </t>
  </si>
  <si>
    <r>
      <t>NOTE 1</t>
    </r>
    <r>
      <rPr>
        <sz val="10"/>
        <rFont val="Arial"/>
        <family val="0"/>
      </rPr>
      <t xml:space="preserve"> Do not include Exceptions to rule or assessments associated with exceptions listed below or transfer cases from General Sessions in these totals.</t>
    </r>
  </si>
  <si>
    <t>Repayment to Defender Corporation</t>
  </si>
  <si>
    <t>Public Defender Corporation / County</t>
  </si>
  <si>
    <t>Probation Supervision Fee</t>
  </si>
  <si>
    <t>100% to Probation, Parole &amp; Pardon Services</t>
  </si>
  <si>
    <t>Alcohol &amp; Drug Abuse Programs</t>
  </si>
  <si>
    <t>100% to Commission on Alcohol &amp; Drug Abuse (Usually)</t>
  </si>
  <si>
    <t>3% Restitution Collection Cost</t>
  </si>
  <si>
    <t>100 % to Victim / Defendant</t>
  </si>
  <si>
    <t>Crime Reenactment Profits</t>
  </si>
  <si>
    <t>Professional Bondsman's Fees</t>
  </si>
  <si>
    <t>100 % to Clerk of Court</t>
  </si>
  <si>
    <t>Fee For Expunging Criminal Records</t>
  </si>
  <si>
    <t>100 % to County</t>
  </si>
  <si>
    <t>100 % to Office Of Indigent Defense</t>
  </si>
  <si>
    <t xml:space="preserve">MOTION FEE </t>
  </si>
  <si>
    <t>44% To State</t>
  </si>
  <si>
    <t xml:space="preserve">Civil Filing Fees </t>
  </si>
  <si>
    <t>To County</t>
  </si>
  <si>
    <t>ASSESSMENTS</t>
  </si>
  <si>
    <t>FINES</t>
  </si>
  <si>
    <t>REGULAR FINE NO EXCEPTIONS</t>
  </si>
  <si>
    <t>CRIMINAL</t>
  </si>
  <si>
    <t>REGULAR WILDLIFE FINES</t>
  </si>
  <si>
    <t>BOATING UNDER INFLUENCE WITH BREATHALYZER</t>
  </si>
  <si>
    <t>BOATING UNDER INFLUENCE NO BREATHALYZER</t>
  </si>
  <si>
    <t>Law Enforcement $25.00</t>
  </si>
  <si>
    <t>DUI &amp; TRAFFIC</t>
  </si>
  <si>
    <t>COUNTY BOND</t>
  </si>
  <si>
    <t>CITY BOND</t>
  </si>
  <si>
    <t>Car Tag $40.00</t>
  </si>
  <si>
    <t>Indigent Defense Fee</t>
  </si>
  <si>
    <t>$500.00 To Indigent Defense Fund</t>
  </si>
  <si>
    <t>56% To County</t>
  </si>
  <si>
    <t>$20.00 Marriage License Fee</t>
  </si>
  <si>
    <t>Total to State Family Court 100% to Judicial Department</t>
  </si>
  <si>
    <t>Other 1</t>
  </si>
  <si>
    <t>Other 2</t>
  </si>
  <si>
    <t>SECTION §50-21-10 EXCLUDING BUI &amp; FBUI</t>
  </si>
  <si>
    <t>A.</t>
  </si>
  <si>
    <t>B.</t>
  </si>
  <si>
    <t>C.</t>
  </si>
  <si>
    <t>D.</t>
  </si>
  <si>
    <t>E.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</si>
  <si>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</si>
  <si>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</si>
  <si>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</si>
  <si>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</si>
  <si>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</si>
  <si>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</si>
  <si>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</si>
  <si>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</si>
  <si>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</si>
  <si>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</si>
  <si>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</si>
  <si>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</si>
  <si>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</si>
  <si>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</si>
  <si>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</si>
  <si>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</si>
  <si>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</si>
  <si>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Y.</t>
  </si>
  <si>
    <t>Public Defender Application fee - $40 per application</t>
  </si>
  <si>
    <t xml:space="preserve">Body Piercing </t>
  </si>
  <si>
    <t>Marriage License Fee – additional $20 per license</t>
  </si>
  <si>
    <t>Bond Estreatment</t>
  </si>
  <si>
    <t>TOTAL REVENUE REMITTED TO STATE TREASURER</t>
  </si>
  <si>
    <t>§17-3-30</t>
  </si>
  <si>
    <t>§44-32-120</t>
  </si>
  <si>
    <t>§20-1-375</t>
  </si>
  <si>
    <t>§17-15-260</t>
  </si>
  <si>
    <t>§50-21-114</t>
  </si>
  <si>
    <t>§8-21-320</t>
  </si>
  <si>
    <t>§14-1-203</t>
  </si>
  <si>
    <t>§14-1-205</t>
  </si>
  <si>
    <t>§14-1-211</t>
  </si>
  <si>
    <t>§14-1-206</t>
  </si>
  <si>
    <t>§14-1-207</t>
  </si>
  <si>
    <t>FINES AND FEES</t>
  </si>
  <si>
    <t>%</t>
  </si>
  <si>
    <t>CODE</t>
  </si>
  <si>
    <t>DUE STATE TREASURER</t>
  </si>
  <si>
    <t>N/A</t>
  </si>
  <si>
    <t>Drug Court $100.00</t>
  </si>
  <si>
    <t>X.</t>
  </si>
  <si>
    <t>State Treasurer Line</t>
  </si>
  <si>
    <t>DRUG CONVICTIONS</t>
  </si>
  <si>
    <t>COUNTY BOND 4% Handling Fee</t>
  </si>
  <si>
    <t>CITY BOND 4% Handling Fee</t>
  </si>
  <si>
    <t>Miscellaneous Fees</t>
  </si>
  <si>
    <t>Department of Natural Resources</t>
  </si>
  <si>
    <t>Marriage License Fee</t>
  </si>
  <si>
    <t>County General Fund $41.00 Fraud Check Administrative Cost</t>
  </si>
  <si>
    <t>County General 3% Collection Charge</t>
  </si>
  <si>
    <t>Insurance Fraud Division of the Attorney General's Office</t>
  </si>
  <si>
    <t>Nonprofit Humane Organization</t>
  </si>
  <si>
    <t>State Transport Police</t>
  </si>
  <si>
    <t>County General Fund Bond Estreatments</t>
  </si>
  <si>
    <t>County General Fund Spousal &amp; Alimony &amp; Child Support Fees</t>
  </si>
  <si>
    <t>Probation Officer</t>
  </si>
  <si>
    <t>Probation, Parole and Pardon Service Board</t>
  </si>
  <si>
    <t>Court Ordered Restitution</t>
  </si>
  <si>
    <t>Distributed by Clerk</t>
  </si>
  <si>
    <t>Distributed by County Treasurer</t>
  </si>
  <si>
    <t>CRUELTY TO ANIMALS WITH HUMANE SOCIETY</t>
  </si>
  <si>
    <t>Total to State Common Pleas 100% to Judicial Department</t>
  </si>
  <si>
    <t>Commission on Alcohol and Drug Abuse</t>
  </si>
  <si>
    <t>County Solicitor Bond Estreatments</t>
  </si>
  <si>
    <t>Alcohol and Drug Abuse Program</t>
  </si>
  <si>
    <t>SUPPORT COLLECTION FEE 5% OF TOTAL</t>
  </si>
  <si>
    <t>56-5-2940</t>
  </si>
  <si>
    <t>General Sessions DUI DPS Auto Fee - $40 per auto</t>
  </si>
  <si>
    <t>56-5-2942 (J)</t>
  </si>
  <si>
    <t>General Sessions DUI SLED Pullout – 3rd offense $200</t>
  </si>
  <si>
    <t>Z.</t>
  </si>
  <si>
    <t>AA.</t>
  </si>
  <si>
    <t>BB.</t>
  </si>
  <si>
    <t>CC.</t>
  </si>
  <si>
    <t>DD.</t>
  </si>
  <si>
    <t>EE.</t>
  </si>
  <si>
    <t>FF.</t>
  </si>
  <si>
    <t>GG.</t>
  </si>
  <si>
    <t>TOTAL DISTRIBUTION TO OTHER AGENCIES</t>
  </si>
  <si>
    <t>TOTAL DISTRIBUTED BY CLERK</t>
  </si>
  <si>
    <t>OTHER ASSESSMENTS OR SURCHARGES</t>
  </si>
  <si>
    <t>Application for Public Defender $40.00</t>
  </si>
  <si>
    <t xml:space="preserve">100% To County </t>
  </si>
  <si>
    <t xml:space="preserve">0% To State </t>
  </si>
  <si>
    <t>1ST DRIVING UNDER INFLUENCE</t>
  </si>
  <si>
    <t>1ST DRIVING UNDER INFLUENCE PER SE</t>
  </si>
  <si>
    <t>100% to County</t>
  </si>
  <si>
    <t>COUNTY ORDINANCE VIOLATIONS</t>
  </si>
  <si>
    <t>To Victim Fund 11.16%</t>
  </si>
  <si>
    <t>To State       88.84 %</t>
  </si>
  <si>
    <t>CITY ORDINANCE VIOLATIONS</t>
  </si>
  <si>
    <t>ORDINANCE VIOLATIONS</t>
  </si>
  <si>
    <t>COUNTY VICTIM FUND</t>
  </si>
  <si>
    <r>
      <t xml:space="preserve"> TOTAL    </t>
    </r>
    <r>
      <rPr>
        <b/>
        <sz val="10"/>
        <color indexed="10"/>
        <rFont val="Arial"/>
        <family val="2"/>
      </rPr>
      <t xml:space="preserve"> FINE</t>
    </r>
  </si>
  <si>
    <t>DEPARTMENT OF NATURAL RESOURCES</t>
  </si>
  <si>
    <t>STATE TREASURER INFORMATION</t>
  </si>
  <si>
    <t xml:space="preserve">Administrative Cost      $41.00 </t>
  </si>
  <si>
    <t>Public Service Commission</t>
  </si>
  <si>
    <t>CARRIERS OF HOUSEHOLD GOODS &amp; HAZARDOS WASTE</t>
  </si>
  <si>
    <t>REGULAR TRAFFIC</t>
  </si>
  <si>
    <t>Circuit / Family Court Motion Fee - $25 per motion</t>
  </si>
  <si>
    <r>
      <t xml:space="preserve">1ST DUI </t>
    </r>
    <r>
      <rPr>
        <b/>
        <sz val="10"/>
        <color indexed="10"/>
        <rFont val="Arial"/>
        <family val="2"/>
      </rPr>
      <t>BEFORE 8/19/2003</t>
    </r>
  </si>
  <si>
    <r>
      <t xml:space="preserve">1ST DUI PER SE </t>
    </r>
    <r>
      <rPr>
        <b/>
        <sz val="10"/>
        <color indexed="10"/>
        <rFont val="Arial"/>
        <family val="2"/>
      </rPr>
      <t>BEFORE 8/18/2003</t>
    </r>
  </si>
  <si>
    <t>COUNTY</t>
  </si>
  <si>
    <t>STATE</t>
  </si>
  <si>
    <t>CITY</t>
  </si>
  <si>
    <t>SOLICITOR</t>
  </si>
  <si>
    <t>BOND</t>
  </si>
  <si>
    <t xml:space="preserve">I. </t>
  </si>
  <si>
    <t>Magistrates’ Court -107.5%</t>
  </si>
  <si>
    <t>§56-1-460</t>
  </si>
  <si>
    <t>Circuit / Family Court Fines, Fees and Other Revenue</t>
  </si>
  <si>
    <t>Magistrate Filing Assessment - $25.00 (Civil)</t>
  </si>
  <si>
    <t>Magistrate Filing Assessment - $10.00 (Civil)</t>
  </si>
  <si>
    <t>General Session DUS DPS Pullout - $100.00</t>
  </si>
  <si>
    <t>Magistrate DUS DPS Pullout -$100.00</t>
  </si>
  <si>
    <t>General Sessions DUI Assessment - $12 per case</t>
  </si>
  <si>
    <t>§56-5-2995</t>
  </si>
  <si>
    <t>Magistrates’ Court DUI - $12 per case</t>
  </si>
  <si>
    <t>$56-5-2995</t>
  </si>
  <si>
    <t>General Sessions DUI Surcharge - $100 per case</t>
  </si>
  <si>
    <t>General Sessions DUI DPS Pullout - $100</t>
  </si>
  <si>
    <t>§56-5-2940 &amp; 2945</t>
  </si>
  <si>
    <t>Magistrates’ DUI DPS Pullout - $100</t>
  </si>
  <si>
    <t>General Sessions Drug Surcharge - $100 per case</t>
  </si>
  <si>
    <t>Magistrates Drug Surcharge - $100 per case</t>
  </si>
  <si>
    <t>General Sessions Law Enforcement Surcharge - $25 per case</t>
  </si>
  <si>
    <t>Magistrates Law Enforcement Surcharge - $25 per case</t>
  </si>
  <si>
    <t>General Sessions - 107.5%</t>
  </si>
  <si>
    <t>General Sessions -107.5%</t>
  </si>
  <si>
    <t>Magistrate Filing Assessment - $25.00</t>
  </si>
  <si>
    <t>Magistrate Filing Assessment - $10.00</t>
  </si>
  <si>
    <t>1ST, &amp; 2ND DUS FOR DUI</t>
  </si>
  <si>
    <t>1ST, 2ND, 3RD &amp; SUB DUS NON DUI</t>
  </si>
  <si>
    <t>Family / Alimony / Child Support Fee</t>
  </si>
  <si>
    <t>Magistrates DUI Surcharge - $100 per case</t>
  </si>
  <si>
    <t>Section 8-21-310(11)(a) Filing Fee - $100 per filing</t>
  </si>
  <si>
    <t>§14-1-204</t>
  </si>
  <si>
    <t>HH</t>
  </si>
  <si>
    <t>Boating Under The Influence - $50.00 to SLED</t>
  </si>
  <si>
    <t>TO COUNTY GENERAL FUND</t>
  </si>
  <si>
    <t>$50.00 Filing Fee Increase</t>
  </si>
  <si>
    <t>City Of:  _________________________ General Fund</t>
  </si>
  <si>
    <t>UPDATED 7/1/2006</t>
  </si>
  <si>
    <t>SEATBELT</t>
  </si>
  <si>
    <t>SLED Breathalyzer $25.00</t>
  </si>
  <si>
    <t>P - 90.3</t>
  </si>
  <si>
    <t>P - 89.73</t>
  </si>
  <si>
    <t>14-1-213</t>
  </si>
  <si>
    <t>P - 90.2</t>
  </si>
  <si>
    <t>P - 90.11</t>
  </si>
  <si>
    <t>BC.</t>
  </si>
  <si>
    <t>ZA.</t>
  </si>
  <si>
    <t>ZB.</t>
  </si>
  <si>
    <t>Magistrate Traffic Education Program$140 Application Fee</t>
  </si>
  <si>
    <t>17-22-350(B)</t>
  </si>
  <si>
    <t>Criminal Justice Academy $5.00</t>
  </si>
  <si>
    <t>TOTAL VICTIM MONEY RETAINED BY LOCAL GOV.</t>
  </si>
  <si>
    <t>County General Fund Fine To County 100%</t>
  </si>
  <si>
    <t>County General Fund Magistrate Civil Filing Fees</t>
  </si>
  <si>
    <t>Total To County General Fund</t>
  </si>
  <si>
    <t>Magistrates - 107.5 %</t>
  </si>
  <si>
    <t>Magistrates Victim Surcharge $25</t>
  </si>
  <si>
    <t>General Sessions Victim Surcharge $100</t>
  </si>
  <si>
    <t>Surety Relieved on Bond Fee</t>
  </si>
  <si>
    <t>County General Fund 3% Restitution Collection Cost</t>
  </si>
  <si>
    <t>General Sessions Criminal Justice Academy Surcharge - $5 per case</t>
  </si>
  <si>
    <t>Magistrate Criminal Justice Academy Surcharge - $5 per case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</si>
</sst>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000_);[Red]\(&quot;$&quot;#,##0.0000\)"/>
    <numFmt numFmtId="169" formatCode="_(&quot;$&quot;* #,##0.0000_);_(&quot;$&quot;* \(#,##0.0000\);_(&quot;$&quot;* &quot;-&quot;????_);_(@_)"/>
    <numFmt numFmtId="170" formatCode="0.000%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ashDot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thick"/>
      <diagonal style="dashDot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dotted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Dashed"/>
      <top style="mediumDashed"/>
      <bottom>
        <color indexed="63"/>
      </bottom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dotted"/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dotted"/>
    </border>
    <border diagonalUp="1" diagonalDown="1">
      <left style="thin"/>
      <right>
        <color indexed="63"/>
      </right>
      <top style="double"/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 style="double"/>
      <diagonal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Dashed"/>
      <right style="thick"/>
      <top style="mediumDashed"/>
      <bottom>
        <color indexed="63"/>
      </bottom>
    </border>
    <border diagonalUp="1" diagonalDown="1">
      <left>
        <color indexed="63"/>
      </left>
      <right style="medium"/>
      <top style="double"/>
      <bottom>
        <color indexed="63"/>
      </bottom>
      <diagonal style="dotted"/>
    </border>
    <border diagonalUp="1" diagonalDown="1">
      <left>
        <color indexed="63"/>
      </left>
      <right style="thick"/>
      <top style="double"/>
      <bottom>
        <color indexed="63"/>
      </bottom>
      <diagonal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dashDot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Border="1" applyAlignment="1">
      <alignment/>
    </xf>
    <xf numFmtId="8" fontId="0" fillId="0" borderId="5" xfId="0" applyNumberForma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0" fontId="0" fillId="0" borderId="0" xfId="0" applyNumberFormat="1" applyAlignment="1">
      <alignment/>
    </xf>
    <xf numFmtId="8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8" fontId="1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9" fontId="0" fillId="0" borderId="0" xfId="0" applyNumberFormat="1" applyFont="1" applyBorder="1" applyAlignment="1">
      <alignment/>
    </xf>
    <xf numFmtId="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8" fontId="1" fillId="0" borderId="11" xfId="0" applyNumberFormat="1" applyFont="1" applyBorder="1" applyAlignment="1">
      <alignment horizontal="right"/>
    </xf>
    <xf numFmtId="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13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44" fontId="0" fillId="0" borderId="0" xfId="17" applyAlignment="1">
      <alignment/>
    </xf>
    <xf numFmtId="44" fontId="0" fillId="0" borderId="0" xfId="17" applyBorder="1" applyAlignment="1">
      <alignment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8" fontId="0" fillId="0" borderId="18" xfId="0" applyNumberFormat="1" applyBorder="1" applyAlignment="1">
      <alignment/>
    </xf>
    <xf numFmtId="44" fontId="0" fillId="0" borderId="19" xfId="17" applyBorder="1" applyAlignment="1">
      <alignment/>
    </xf>
    <xf numFmtId="8" fontId="0" fillId="0" borderId="20" xfId="0" applyNumberFormat="1" applyBorder="1" applyAlignment="1">
      <alignment/>
    </xf>
    <xf numFmtId="8" fontId="0" fillId="0" borderId="21" xfId="0" applyNumberFormat="1" applyBorder="1" applyAlignment="1">
      <alignment/>
    </xf>
    <xf numFmtId="44" fontId="0" fillId="0" borderId="0" xfId="17" applyAlignment="1">
      <alignment/>
    </xf>
    <xf numFmtId="44" fontId="0" fillId="0" borderId="22" xfId="17" applyBorder="1" applyAlignment="1">
      <alignment/>
    </xf>
    <xf numFmtId="44" fontId="0" fillId="0" borderId="19" xfId="17" applyBorder="1" applyAlignment="1">
      <alignment/>
    </xf>
    <xf numFmtId="44" fontId="0" fillId="0" borderId="0" xfId="17" applyBorder="1" applyAlignment="1">
      <alignment/>
    </xf>
    <xf numFmtId="44" fontId="0" fillId="0" borderId="13" xfId="17" applyBorder="1" applyAlignment="1">
      <alignment/>
    </xf>
    <xf numFmtId="44" fontId="0" fillId="0" borderId="10" xfId="17" applyBorder="1" applyAlignment="1">
      <alignment/>
    </xf>
    <xf numFmtId="44" fontId="0" fillId="0" borderId="23" xfId="17" applyBorder="1" applyAlignment="1">
      <alignment/>
    </xf>
    <xf numFmtId="44" fontId="0" fillId="0" borderId="0" xfId="17" applyFont="1" applyAlignment="1">
      <alignment/>
    </xf>
    <xf numFmtId="169" fontId="0" fillId="0" borderId="0" xfId="0" applyNumberFormat="1" applyAlignment="1">
      <alignment/>
    </xf>
    <xf numFmtId="44" fontId="0" fillId="0" borderId="23" xfId="17" applyBorder="1" applyAlignment="1">
      <alignment/>
    </xf>
    <xf numFmtId="0" fontId="1" fillId="0" borderId="3" xfId="0" applyFont="1" applyBorder="1" applyAlignment="1">
      <alignment horizontal="left" vertical="center"/>
    </xf>
    <xf numFmtId="8" fontId="0" fillId="0" borderId="19" xfId="0" applyNumberFormat="1" applyBorder="1" applyAlignment="1">
      <alignment/>
    </xf>
    <xf numFmtId="44" fontId="0" fillId="0" borderId="5" xfId="17" applyBorder="1" applyAlignment="1">
      <alignment/>
    </xf>
    <xf numFmtId="44" fontId="0" fillId="0" borderId="20" xfId="17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5" xfId="0" applyBorder="1" applyAlignment="1">
      <alignment/>
    </xf>
    <xf numFmtId="167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44" fontId="0" fillId="0" borderId="30" xfId="17" applyBorder="1" applyAlignment="1">
      <alignment/>
    </xf>
    <xf numFmtId="44" fontId="0" fillId="0" borderId="30" xfId="17" applyBorder="1" applyAlignment="1">
      <alignment/>
    </xf>
    <xf numFmtId="0" fontId="0" fillId="0" borderId="31" xfId="0" applyBorder="1" applyAlignment="1">
      <alignment/>
    </xf>
    <xf numFmtId="44" fontId="0" fillId="0" borderId="32" xfId="17" applyBorder="1" applyAlignment="1">
      <alignment/>
    </xf>
    <xf numFmtId="44" fontId="0" fillId="0" borderId="33" xfId="17" applyBorder="1" applyAlignment="1">
      <alignment/>
    </xf>
    <xf numFmtId="44" fontId="0" fillId="0" borderId="31" xfId="17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7" fontId="0" fillId="0" borderId="31" xfId="0" applyNumberFormat="1" applyBorder="1" applyAlignment="1">
      <alignment/>
    </xf>
    <xf numFmtId="44" fontId="0" fillId="0" borderId="34" xfId="17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8" fontId="0" fillId="0" borderId="29" xfId="0" applyNumberFormat="1" applyBorder="1" applyAlignment="1">
      <alignment/>
    </xf>
    <xf numFmtId="8" fontId="0" fillId="0" borderId="36" xfId="0" applyNumberFormat="1" applyBorder="1" applyAlignment="1">
      <alignment/>
    </xf>
    <xf numFmtId="8" fontId="0" fillId="0" borderId="37" xfId="0" applyNumberFormat="1" applyBorder="1" applyAlignment="1">
      <alignment/>
    </xf>
    <xf numFmtId="0" fontId="1" fillId="0" borderId="38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6" fontId="1" fillId="0" borderId="37" xfId="0" applyNumberFormat="1" applyFont="1" applyBorder="1" applyAlignment="1">
      <alignment horizontal="center" vertical="center" wrapText="1"/>
    </xf>
    <xf numFmtId="8" fontId="0" fillId="0" borderId="31" xfId="0" applyNumberFormat="1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8" fontId="0" fillId="0" borderId="33" xfId="0" applyNumberFormat="1" applyBorder="1" applyAlignment="1">
      <alignment/>
    </xf>
    <xf numFmtId="8" fontId="0" fillId="0" borderId="30" xfId="0" applyNumberFormat="1" applyBorder="1" applyAlignment="1">
      <alignment/>
    </xf>
    <xf numFmtId="8" fontId="1" fillId="0" borderId="2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8" fontId="16" fillId="0" borderId="9" xfId="0" applyNumberFormat="1" applyFont="1" applyBorder="1" applyAlignment="1">
      <alignment horizontal="center"/>
    </xf>
    <xf numFmtId="44" fontId="14" fillId="0" borderId="13" xfId="17" applyFont="1" applyBorder="1" applyAlignment="1">
      <alignment horizontal="center"/>
    </xf>
    <xf numFmtId="10" fontId="0" fillId="0" borderId="0" xfId="0" applyNumberFormat="1" applyBorder="1" applyAlignment="1">
      <alignment/>
    </xf>
    <xf numFmtId="44" fontId="13" fillId="0" borderId="40" xfId="17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14" fillId="0" borderId="13" xfId="0" applyNumberFormat="1" applyFont="1" applyBorder="1" applyAlignment="1">
      <alignment horizontal="center"/>
    </xf>
    <xf numFmtId="44" fontId="0" fillId="0" borderId="13" xfId="17" applyBorder="1" applyAlignment="1">
      <alignment horizontal="right"/>
    </xf>
    <xf numFmtId="44" fontId="11" fillId="0" borderId="13" xfId="17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4" fontId="13" fillId="0" borderId="0" xfId="17" applyFont="1" applyBorder="1" applyAlignment="1">
      <alignment/>
    </xf>
    <xf numFmtId="0" fontId="0" fillId="0" borderId="0" xfId="0" applyAlignment="1">
      <alignment horizontal="right"/>
    </xf>
    <xf numFmtId="44" fontId="11" fillId="0" borderId="13" xfId="17" applyFont="1" applyBorder="1" applyAlignment="1">
      <alignment/>
    </xf>
    <xf numFmtId="44" fontId="11" fillId="0" borderId="40" xfId="17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left"/>
    </xf>
    <xf numFmtId="44" fontId="0" fillId="0" borderId="0" xfId="17" applyFont="1" applyBorder="1" applyAlignment="1">
      <alignment horizontal="right"/>
    </xf>
    <xf numFmtId="44" fontId="0" fillId="0" borderId="13" xfId="17" applyFont="1" applyBorder="1" applyAlignment="1">
      <alignment horizontal="right"/>
    </xf>
    <xf numFmtId="44" fontId="14" fillId="0" borderId="41" xfId="17" applyFont="1" applyBorder="1" applyAlignment="1">
      <alignment horizontal="center"/>
    </xf>
    <xf numFmtId="44" fontId="0" fillId="0" borderId="0" xfId="17" applyBorder="1" applyAlignment="1">
      <alignment horizontal="right"/>
    </xf>
    <xf numFmtId="44" fontId="0" fillId="0" borderId="13" xfId="17" applyBorder="1" applyAlignment="1">
      <alignment horizontal="right"/>
    </xf>
    <xf numFmtId="0" fontId="0" fillId="0" borderId="0" xfId="0" applyFont="1" applyBorder="1" applyAlignment="1">
      <alignment horizontal="left"/>
    </xf>
    <xf numFmtId="44" fontId="14" fillId="0" borderId="0" xfId="17" applyFont="1" applyBorder="1" applyAlignment="1">
      <alignment horizontal="center"/>
    </xf>
    <xf numFmtId="44" fontId="14" fillId="0" borderId="13" xfId="17" applyFont="1" applyBorder="1" applyAlignment="1">
      <alignment horizontal="center"/>
    </xf>
    <xf numFmtId="44" fontId="11" fillId="0" borderId="0" xfId="17" applyFont="1" applyBorder="1" applyAlignment="1">
      <alignment horizontal="center"/>
    </xf>
    <xf numFmtId="44" fontId="11" fillId="0" borderId="13" xfId="17" applyFont="1" applyBorder="1" applyAlignment="1">
      <alignment horizontal="center"/>
    </xf>
    <xf numFmtId="44" fontId="13" fillId="0" borderId="12" xfId="17" applyFont="1" applyBorder="1" applyAlignment="1">
      <alignment horizontal="center"/>
    </xf>
    <xf numFmtId="44" fontId="13" fillId="0" borderId="40" xfId="17" applyFont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1" fillId="0" borderId="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4" fillId="0" borderId="42" xfId="17" applyFont="1" applyBorder="1" applyAlignment="1">
      <alignment horizontal="center"/>
    </xf>
    <xf numFmtId="44" fontId="0" fillId="0" borderId="8" xfId="17" applyBorder="1" applyAlignment="1">
      <alignment horizontal="center"/>
    </xf>
    <xf numFmtId="44" fontId="0" fillId="0" borderId="43" xfId="17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Font="1" applyAlignment="1">
      <alignment horizontal="left"/>
    </xf>
    <xf numFmtId="44" fontId="11" fillId="0" borderId="12" xfId="17" applyFont="1" applyBorder="1" applyAlignment="1">
      <alignment horizontal="center"/>
    </xf>
    <xf numFmtId="44" fontId="11" fillId="0" borderId="40" xfId="17" applyFont="1" applyBorder="1" applyAlignment="1">
      <alignment horizontal="center"/>
    </xf>
    <xf numFmtId="44" fontId="0" fillId="0" borderId="41" xfId="17" applyBorder="1" applyAlignment="1">
      <alignment horizontal="right"/>
    </xf>
    <xf numFmtId="44" fontId="0" fillId="0" borderId="42" xfId="17" applyBorder="1" applyAlignment="1">
      <alignment horizontal="right"/>
    </xf>
    <xf numFmtId="0" fontId="0" fillId="0" borderId="12" xfId="0" applyFont="1" applyBorder="1" applyAlignment="1">
      <alignment horizontal="left"/>
    </xf>
    <xf numFmtId="8" fontId="1" fillId="0" borderId="47" xfId="0" applyNumberFormat="1" applyFont="1" applyBorder="1" applyAlignment="1">
      <alignment horizontal="center" vertical="center" wrapText="1"/>
    </xf>
    <xf numFmtId="8" fontId="1" fillId="0" borderId="9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8" fontId="1" fillId="0" borderId="0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8" fontId="16" fillId="0" borderId="44" xfId="0" applyNumberFormat="1" applyFont="1" applyBorder="1" applyAlignment="1">
      <alignment horizontal="center"/>
    </xf>
    <xf numFmtId="8" fontId="16" fillId="0" borderId="45" xfId="0" applyNumberFormat="1" applyFont="1" applyBorder="1" applyAlignment="1">
      <alignment horizontal="center"/>
    </xf>
    <xf numFmtId="8" fontId="16" fillId="0" borderId="46" xfId="0" applyNumberFormat="1" applyFont="1" applyBorder="1" applyAlignment="1">
      <alignment horizontal="center"/>
    </xf>
    <xf numFmtId="44" fontId="1" fillId="0" borderId="0" xfId="17" applyFont="1" applyBorder="1" applyAlignment="1">
      <alignment horizontal="center" vertical="center"/>
    </xf>
    <xf numFmtId="44" fontId="1" fillId="0" borderId="13" xfId="17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4" fontId="13" fillId="0" borderId="12" xfId="17" applyFont="1" applyBorder="1" applyAlignment="1">
      <alignment horizontal="right"/>
    </xf>
    <xf numFmtId="44" fontId="13" fillId="0" borderId="40" xfId="17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4" fontId="10" fillId="0" borderId="0" xfId="17" applyFont="1" applyBorder="1" applyAlignment="1">
      <alignment horizontal="center"/>
    </xf>
    <xf numFmtId="44" fontId="10" fillId="0" borderId="13" xfId="17" applyFont="1" applyBorder="1" applyAlignment="1">
      <alignment horizontal="center"/>
    </xf>
    <xf numFmtId="44" fontId="0" fillId="0" borderId="12" xfId="17" applyFont="1" applyBorder="1" applyAlignment="1">
      <alignment horizontal="center"/>
    </xf>
    <xf numFmtId="44" fontId="0" fillId="0" borderId="40" xfId="17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0"/>
  <sheetViews>
    <sheetView tabSelected="1" zoomScale="55" zoomScaleNormal="55" workbookViewId="0" topLeftCell="A1">
      <pane xSplit="1" ySplit="2" topLeftCell="K9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4" sqref="A94"/>
    </sheetView>
  </sheetViews>
  <sheetFormatPr defaultColWidth="9.140625" defaultRowHeight="12.75"/>
  <cols>
    <col min="1" max="1" width="58.28125" style="0" customWidth="1"/>
    <col min="2" max="2" width="13.421875" style="0" bestFit="1" customWidth="1"/>
    <col min="3" max="3" width="13.421875" style="0" customWidth="1"/>
    <col min="4" max="5" width="13.421875" style="0" bestFit="1" customWidth="1"/>
    <col min="6" max="6" width="13.421875" style="0" customWidth="1"/>
    <col min="7" max="10" width="13.421875" style="0" bestFit="1" customWidth="1"/>
    <col min="11" max="11" width="13.421875" style="0" customWidth="1"/>
    <col min="12" max="12" width="14.28125" style="0" customWidth="1"/>
    <col min="13" max="13" width="14.8515625" style="0" bestFit="1" customWidth="1"/>
    <col min="14" max="14" width="15.28125" style="0" customWidth="1"/>
    <col min="15" max="15" width="13.421875" style="0" bestFit="1" customWidth="1"/>
    <col min="16" max="16" width="17.28125" style="0" customWidth="1"/>
    <col min="17" max="17" width="13.421875" style="0" bestFit="1" customWidth="1"/>
    <col min="18" max="18" width="15.8515625" style="0" customWidth="1"/>
    <col min="19" max="19" width="10.7109375" style="0" customWidth="1"/>
  </cols>
  <sheetData>
    <row r="1" spans="1:22" ht="39.75" customHeight="1" thickBot="1">
      <c r="A1" s="6" t="s">
        <v>0</v>
      </c>
      <c r="B1" s="156" t="s">
        <v>29</v>
      </c>
      <c r="C1" s="157"/>
      <c r="D1" s="158"/>
      <c r="E1" s="158"/>
      <c r="F1" s="158"/>
      <c r="G1" s="159"/>
      <c r="H1" s="160" t="s">
        <v>28</v>
      </c>
      <c r="I1" s="161"/>
      <c r="J1" s="163" t="s">
        <v>133</v>
      </c>
      <c r="K1" s="164"/>
      <c r="L1" s="164"/>
      <c r="M1" s="164"/>
      <c r="N1" s="164"/>
      <c r="O1" s="164"/>
      <c r="P1" s="164"/>
      <c r="Q1" s="164"/>
      <c r="R1" s="165"/>
      <c r="S1" s="11"/>
      <c r="T1" s="11"/>
      <c r="U1" s="11"/>
      <c r="V1" s="11"/>
    </row>
    <row r="2" spans="1:19" ht="39.75" customHeight="1" thickBot="1">
      <c r="A2" s="105" t="s">
        <v>196</v>
      </c>
      <c r="B2" s="67" t="s">
        <v>146</v>
      </c>
      <c r="C2" s="68" t="s">
        <v>135</v>
      </c>
      <c r="D2" s="69" t="s">
        <v>136</v>
      </c>
      <c r="E2" s="68" t="s">
        <v>99</v>
      </c>
      <c r="F2" s="69" t="s">
        <v>45</v>
      </c>
      <c r="G2" s="70" t="s">
        <v>46</v>
      </c>
      <c r="H2" s="71" t="s">
        <v>142</v>
      </c>
      <c r="I2" s="72" t="s">
        <v>141</v>
      </c>
      <c r="J2" s="73" t="s">
        <v>1</v>
      </c>
      <c r="K2" s="68" t="s">
        <v>35</v>
      </c>
      <c r="L2" s="68" t="s">
        <v>209</v>
      </c>
      <c r="M2" s="68" t="s">
        <v>3</v>
      </c>
      <c r="N2" s="68" t="s">
        <v>2</v>
      </c>
      <c r="O2" s="68" t="s">
        <v>8</v>
      </c>
      <c r="P2" s="68" t="s">
        <v>39</v>
      </c>
      <c r="Q2" s="68" t="s">
        <v>92</v>
      </c>
      <c r="R2" s="68" t="s">
        <v>149</v>
      </c>
      <c r="S2" s="88" t="s">
        <v>198</v>
      </c>
    </row>
    <row r="3" spans="1:19" ht="18" customHeight="1" thickTop="1">
      <c r="A3" s="100" t="s">
        <v>31</v>
      </c>
      <c r="B3" s="89"/>
      <c r="C3" s="89"/>
      <c r="D3" s="90"/>
      <c r="E3" s="89"/>
      <c r="F3" s="90"/>
      <c r="G3" s="91"/>
      <c r="H3" s="89"/>
      <c r="I3" s="91"/>
      <c r="J3" s="89"/>
      <c r="K3" s="89"/>
      <c r="L3" s="89"/>
      <c r="M3" s="89"/>
      <c r="N3" s="97"/>
      <c r="O3" s="97"/>
      <c r="P3" s="97"/>
      <c r="Q3" s="97"/>
      <c r="R3" s="97"/>
      <c r="S3" s="98"/>
    </row>
    <row r="4" spans="1:19" ht="18" customHeight="1">
      <c r="A4" s="3" t="s">
        <v>30</v>
      </c>
      <c r="B4" s="53"/>
      <c r="C4" s="53">
        <f>B4*1</f>
        <v>0</v>
      </c>
      <c r="D4" s="65"/>
      <c r="E4" s="13"/>
      <c r="F4" s="13"/>
      <c r="G4" s="51"/>
      <c r="H4" s="56">
        <f aca="true" t="shared" si="0" ref="H4:H9">(B4*1.075)*0.8884</f>
        <v>0</v>
      </c>
      <c r="I4" s="55">
        <f aca="true" t="shared" si="1" ref="I4:I9">(B4*1.075)*0.1116</f>
        <v>0</v>
      </c>
      <c r="J4" s="44"/>
      <c r="K4" s="60"/>
      <c r="L4" s="60"/>
      <c r="M4" s="44"/>
      <c r="N4" s="13"/>
      <c r="O4" s="13"/>
      <c r="P4" s="13"/>
      <c r="Q4" s="13"/>
      <c r="R4" s="13"/>
      <c r="S4" s="52"/>
    </row>
    <row r="5" spans="1:19" ht="18" customHeight="1">
      <c r="A5" s="3" t="s">
        <v>6</v>
      </c>
      <c r="B5" s="44"/>
      <c r="C5" s="13"/>
      <c r="D5" s="13"/>
      <c r="E5" s="13"/>
      <c r="F5" s="13"/>
      <c r="G5" s="55">
        <f>B5*1</f>
        <v>0</v>
      </c>
      <c r="H5" s="56">
        <f t="shared" si="0"/>
        <v>0</v>
      </c>
      <c r="I5" s="55">
        <f t="shared" si="1"/>
        <v>0</v>
      </c>
      <c r="J5" s="53"/>
      <c r="K5" s="53"/>
      <c r="L5" s="53"/>
      <c r="M5" s="53"/>
      <c r="N5" s="13"/>
      <c r="O5" s="13"/>
      <c r="P5" s="13"/>
      <c r="Q5" s="13"/>
      <c r="R5" s="13"/>
      <c r="S5" s="52"/>
    </row>
    <row r="6" spans="1:19" ht="18" customHeight="1">
      <c r="A6" s="3" t="s">
        <v>113</v>
      </c>
      <c r="B6" s="53"/>
      <c r="C6" s="56">
        <f>(B6*1)/2</f>
        <v>0</v>
      </c>
      <c r="D6" s="65"/>
      <c r="E6" s="13"/>
      <c r="F6" s="13"/>
      <c r="G6" s="55">
        <f>B6/2</f>
        <v>0</v>
      </c>
      <c r="H6" s="56">
        <f t="shared" si="0"/>
        <v>0</v>
      </c>
      <c r="I6" s="55">
        <f t="shared" si="1"/>
        <v>0</v>
      </c>
      <c r="J6" s="53"/>
      <c r="K6" s="53"/>
      <c r="L6" s="53"/>
      <c r="M6" s="53"/>
      <c r="N6" s="13"/>
      <c r="O6" s="13"/>
      <c r="P6" s="13"/>
      <c r="Q6" s="13"/>
      <c r="R6" s="13"/>
      <c r="S6" s="52"/>
    </row>
    <row r="7" spans="1:19" ht="18" customHeight="1">
      <c r="A7" s="3" t="s">
        <v>4</v>
      </c>
      <c r="B7" s="53"/>
      <c r="C7" s="56">
        <f>B7*1</f>
        <v>0</v>
      </c>
      <c r="D7" s="65"/>
      <c r="E7" s="13"/>
      <c r="F7" s="13"/>
      <c r="G7" s="51"/>
      <c r="H7" s="56">
        <f t="shared" si="0"/>
        <v>0</v>
      </c>
      <c r="I7" s="55">
        <f t="shared" si="1"/>
        <v>0</v>
      </c>
      <c r="J7" s="53"/>
      <c r="K7" s="53"/>
      <c r="L7" s="53"/>
      <c r="M7" s="53"/>
      <c r="N7" s="13"/>
      <c r="O7" s="13"/>
      <c r="P7" s="13"/>
      <c r="Q7" s="13"/>
      <c r="R7" s="56"/>
      <c r="S7" s="52"/>
    </row>
    <row r="8" spans="1:19" ht="18" customHeight="1">
      <c r="A8" s="3" t="s">
        <v>151</v>
      </c>
      <c r="B8" s="62"/>
      <c r="C8" s="45">
        <f>B8*0.25</f>
        <v>0</v>
      </c>
      <c r="D8" s="13"/>
      <c r="E8" s="13"/>
      <c r="F8" s="13"/>
      <c r="G8" s="55">
        <f>B8*0.75</f>
        <v>0</v>
      </c>
      <c r="H8" s="56">
        <f t="shared" si="0"/>
        <v>0</v>
      </c>
      <c r="I8" s="55">
        <f t="shared" si="1"/>
        <v>0</v>
      </c>
      <c r="J8" s="56"/>
      <c r="K8" s="56"/>
      <c r="L8" s="56"/>
      <c r="M8" s="56"/>
      <c r="N8" s="13"/>
      <c r="O8" s="13"/>
      <c r="P8" s="13"/>
      <c r="Q8" s="13"/>
      <c r="R8" s="13"/>
      <c r="S8" s="52"/>
    </row>
    <row r="9" spans="1:19" ht="18" customHeight="1" thickBot="1">
      <c r="A9" s="5" t="s">
        <v>95</v>
      </c>
      <c r="B9" s="53"/>
      <c r="C9" s="56">
        <f>B9*1</f>
        <v>0</v>
      </c>
      <c r="D9" s="65"/>
      <c r="E9" s="13"/>
      <c r="F9" s="13"/>
      <c r="G9" s="51"/>
      <c r="H9" s="56">
        <f t="shared" si="0"/>
        <v>0</v>
      </c>
      <c r="I9" s="55">
        <f t="shared" si="1"/>
        <v>0</v>
      </c>
      <c r="J9" s="53"/>
      <c r="K9" s="53"/>
      <c r="L9" s="53"/>
      <c r="M9" s="53"/>
      <c r="N9" s="13"/>
      <c r="O9" s="13"/>
      <c r="P9" s="13"/>
      <c r="Q9" s="56"/>
      <c r="R9" s="13"/>
      <c r="S9" s="52"/>
    </row>
    <row r="10" spans="1:19" ht="18" customHeight="1" thickTop="1">
      <c r="A10" s="96" t="s">
        <v>147</v>
      </c>
      <c r="B10" s="99"/>
      <c r="C10" s="92"/>
      <c r="D10" s="92"/>
      <c r="E10" s="92"/>
      <c r="F10" s="92"/>
      <c r="G10" s="93"/>
      <c r="H10" s="92"/>
      <c r="I10" s="93"/>
      <c r="J10" s="92"/>
      <c r="K10" s="92"/>
      <c r="L10" s="92"/>
      <c r="M10" s="92"/>
      <c r="N10" s="92"/>
      <c r="O10" s="92"/>
      <c r="P10" s="92"/>
      <c r="Q10" s="92"/>
      <c r="R10" s="92"/>
      <c r="S10" s="94"/>
    </row>
    <row r="11" spans="1:19" ht="18" customHeight="1">
      <c r="A11" s="5" t="s">
        <v>32</v>
      </c>
      <c r="B11" s="44"/>
      <c r="C11" s="13"/>
      <c r="D11" s="13"/>
      <c r="E11" s="56">
        <f>B11*1</f>
        <v>0</v>
      </c>
      <c r="F11" s="13"/>
      <c r="G11" s="51"/>
      <c r="H11" s="56">
        <f>(B11*1.075)*0.8884</f>
        <v>0</v>
      </c>
      <c r="I11" s="55">
        <f>(B11*1.075)*0.1116</f>
        <v>0</v>
      </c>
      <c r="J11" s="53"/>
      <c r="K11" s="53"/>
      <c r="L11" s="53"/>
      <c r="M11" s="53"/>
      <c r="N11" s="13"/>
      <c r="O11" s="13"/>
      <c r="P11" s="13"/>
      <c r="Q11" s="13"/>
      <c r="R11" s="13"/>
      <c r="S11" s="52"/>
    </row>
    <row r="12" spans="1:19" ht="18" customHeight="1">
      <c r="A12" s="5" t="s">
        <v>47</v>
      </c>
      <c r="B12" s="44"/>
      <c r="C12" s="56">
        <f>B12*0.25</f>
        <v>0</v>
      </c>
      <c r="D12" s="13"/>
      <c r="E12" s="56">
        <f>B12*0.75</f>
        <v>0</v>
      </c>
      <c r="F12" s="13"/>
      <c r="G12" s="51"/>
      <c r="H12" s="56">
        <f>(B12*1.075)*0.8884</f>
        <v>0</v>
      </c>
      <c r="I12" s="55">
        <f>(B12*1.075)*0.1116</f>
        <v>0</v>
      </c>
      <c r="J12" s="53"/>
      <c r="K12" s="53"/>
      <c r="L12" s="53"/>
      <c r="M12" s="53"/>
      <c r="N12" s="13"/>
      <c r="O12" s="13"/>
      <c r="P12" s="13"/>
      <c r="Q12" s="13"/>
      <c r="R12" s="13"/>
      <c r="S12" s="52"/>
    </row>
    <row r="13" spans="1:19" ht="18" customHeight="1">
      <c r="A13" s="5" t="s">
        <v>33</v>
      </c>
      <c r="B13" s="44"/>
      <c r="C13" s="56">
        <f>B13*0.25</f>
        <v>0</v>
      </c>
      <c r="D13" s="13"/>
      <c r="E13" s="56">
        <f>B13*0.75</f>
        <v>0</v>
      </c>
      <c r="F13" s="13"/>
      <c r="G13" s="51"/>
      <c r="H13" s="56">
        <f>(B13*1.075)*0.8884</f>
        <v>0</v>
      </c>
      <c r="I13" s="55">
        <f>(B13*1.075)*0.1116</f>
        <v>0</v>
      </c>
      <c r="J13" s="53"/>
      <c r="K13" s="53"/>
      <c r="L13" s="53"/>
      <c r="M13" s="53"/>
      <c r="N13" s="13"/>
      <c r="O13" s="13"/>
      <c r="P13" s="13"/>
      <c r="Q13" s="13"/>
      <c r="R13" s="13"/>
      <c r="S13" s="57"/>
    </row>
    <row r="14" spans="1:19" ht="18" customHeight="1" thickBot="1">
      <c r="A14" s="5" t="s">
        <v>34</v>
      </c>
      <c r="B14" s="44"/>
      <c r="C14" s="56">
        <f>B14*0.25</f>
        <v>0</v>
      </c>
      <c r="D14" s="13"/>
      <c r="E14" s="56">
        <f>B14*0.75</f>
        <v>0</v>
      </c>
      <c r="F14" s="13"/>
      <c r="G14" s="51"/>
      <c r="H14" s="56">
        <f>(B14*1.075)*0.8884</f>
        <v>0</v>
      </c>
      <c r="I14" s="55">
        <f>(B14*1.075)*0.1116</f>
        <v>0</v>
      </c>
      <c r="J14" s="53"/>
      <c r="K14" s="53"/>
      <c r="L14" s="53"/>
      <c r="M14" s="53"/>
      <c r="N14" s="13"/>
      <c r="O14" s="13"/>
      <c r="P14" s="13"/>
      <c r="Q14" s="13"/>
      <c r="R14" s="13"/>
      <c r="S14" s="52"/>
    </row>
    <row r="15" spans="1:19" ht="18" customHeight="1" thickTop="1">
      <c r="A15" s="96" t="s">
        <v>36</v>
      </c>
      <c r="B15" s="99"/>
      <c r="C15" s="92"/>
      <c r="D15" s="92"/>
      <c r="E15" s="92"/>
      <c r="F15" s="92"/>
      <c r="G15" s="93"/>
      <c r="H15" s="92"/>
      <c r="I15" s="93"/>
      <c r="J15" s="92"/>
      <c r="K15" s="92"/>
      <c r="L15" s="92"/>
      <c r="M15" s="92"/>
      <c r="N15" s="92"/>
      <c r="O15" s="92"/>
      <c r="P15" s="92"/>
      <c r="Q15" s="92"/>
      <c r="R15" s="92"/>
      <c r="S15" s="94"/>
    </row>
    <row r="16" spans="1:19" ht="18" customHeight="1">
      <c r="A16" s="63" t="s">
        <v>152</v>
      </c>
      <c r="B16" s="45"/>
      <c r="C16" s="45"/>
      <c r="D16" s="13"/>
      <c r="E16" s="13"/>
      <c r="F16" s="13"/>
      <c r="G16" s="51"/>
      <c r="H16" s="45">
        <f>(B16*1.075)*0.8884</f>
        <v>0</v>
      </c>
      <c r="I16" s="50">
        <f>(B16*1.075)*0.1116</f>
        <v>0</v>
      </c>
      <c r="J16" s="49"/>
      <c r="K16" s="45"/>
      <c r="L16" s="45"/>
      <c r="M16" s="45"/>
      <c r="N16" s="13"/>
      <c r="O16" s="13"/>
      <c r="P16" s="13"/>
      <c r="Q16" s="13"/>
      <c r="R16" s="13"/>
      <c r="S16" s="52"/>
    </row>
    <row r="17" spans="1:19" ht="18" customHeight="1">
      <c r="A17" s="63" t="s">
        <v>197</v>
      </c>
      <c r="B17" s="45"/>
      <c r="C17" s="45">
        <f>B17</f>
        <v>0</v>
      </c>
      <c r="D17" s="13"/>
      <c r="E17" s="13"/>
      <c r="F17" s="13"/>
      <c r="G17" s="51"/>
      <c r="H17" s="49"/>
      <c r="I17" s="51"/>
      <c r="J17" s="49"/>
      <c r="K17" s="13"/>
      <c r="L17" s="12"/>
      <c r="M17" s="45"/>
      <c r="N17" s="13"/>
      <c r="O17" s="13"/>
      <c r="P17" s="13"/>
      <c r="Q17" s="13"/>
      <c r="R17" s="13"/>
      <c r="S17" s="52"/>
    </row>
    <row r="18" spans="1:19" ht="18" customHeight="1">
      <c r="A18" s="63" t="s">
        <v>154</v>
      </c>
      <c r="B18" s="45"/>
      <c r="C18" s="45"/>
      <c r="D18" s="13"/>
      <c r="E18" s="13"/>
      <c r="F18" s="13"/>
      <c r="G18" s="51"/>
      <c r="H18" s="12"/>
      <c r="I18" s="64"/>
      <c r="J18" s="12"/>
      <c r="K18" s="12"/>
      <c r="L18" s="12"/>
      <c r="M18" s="45"/>
      <c r="N18" s="12"/>
      <c r="O18" s="12"/>
      <c r="P18" s="13"/>
      <c r="Q18" s="13"/>
      <c r="R18" s="13"/>
      <c r="S18" s="52"/>
    </row>
    <row r="19" spans="1:19" ht="18" customHeight="1">
      <c r="A19" s="63" t="s">
        <v>155</v>
      </c>
      <c r="B19" s="62"/>
      <c r="C19" s="45"/>
      <c r="D19" s="13"/>
      <c r="E19" s="13"/>
      <c r="F19" s="13"/>
      <c r="G19" s="51"/>
      <c r="H19" s="12"/>
      <c r="I19" s="64"/>
      <c r="J19" s="12"/>
      <c r="K19" s="12"/>
      <c r="L19" s="12"/>
      <c r="M19" s="45"/>
      <c r="N19" s="12"/>
      <c r="O19" s="12"/>
      <c r="P19" s="13"/>
      <c r="Q19" s="13"/>
      <c r="R19" s="13"/>
      <c r="S19" s="52"/>
    </row>
    <row r="20" spans="1:19" ht="18" customHeight="1">
      <c r="A20" s="5" t="s">
        <v>137</v>
      </c>
      <c r="B20" s="45"/>
      <c r="C20" s="12"/>
      <c r="D20" s="13"/>
      <c r="E20" s="13"/>
      <c r="F20" s="45"/>
      <c r="G20" s="66"/>
      <c r="H20" s="56">
        <f aca="true" t="shared" si="2" ref="H20:H27">(B20*1.075)*0.8884</f>
        <v>0</v>
      </c>
      <c r="I20" s="55">
        <f aca="true" t="shared" si="3" ref="I20:I27">(B20*1.075)*0.1116</f>
        <v>0</v>
      </c>
      <c r="J20" s="54"/>
      <c r="K20" s="56"/>
      <c r="L20" s="56"/>
      <c r="M20" s="56"/>
      <c r="N20" s="56"/>
      <c r="O20" s="56"/>
      <c r="P20" s="65"/>
      <c r="Q20" s="13"/>
      <c r="R20" s="13"/>
      <c r="S20" s="52"/>
    </row>
    <row r="21" spans="1:19" ht="18" customHeight="1">
      <c r="A21" s="5" t="s">
        <v>138</v>
      </c>
      <c r="B21" s="44"/>
      <c r="C21" s="45"/>
      <c r="D21" s="13"/>
      <c r="E21" s="13"/>
      <c r="F21" s="45"/>
      <c r="G21" s="66"/>
      <c r="H21" s="56">
        <f t="shared" si="2"/>
        <v>0</v>
      </c>
      <c r="I21" s="55">
        <f t="shared" si="3"/>
        <v>0</v>
      </c>
      <c r="J21" s="53"/>
      <c r="K21" s="53"/>
      <c r="L21" s="53"/>
      <c r="M21" s="53"/>
      <c r="N21" s="56"/>
      <c r="O21" s="56"/>
      <c r="P21" s="65"/>
      <c r="Q21" s="13"/>
      <c r="R21" s="13"/>
      <c r="S21" s="52"/>
    </row>
    <row r="22" spans="1:19" ht="18" customHeight="1">
      <c r="A22" s="95" t="s">
        <v>186</v>
      </c>
      <c r="B22" s="44"/>
      <c r="C22" s="45"/>
      <c r="D22" s="13"/>
      <c r="E22" s="13"/>
      <c r="F22" s="45"/>
      <c r="G22" s="66"/>
      <c r="H22" s="56"/>
      <c r="I22" s="55"/>
      <c r="J22" s="49"/>
      <c r="K22" s="53"/>
      <c r="L22" s="53"/>
      <c r="M22" s="53"/>
      <c r="N22" s="65"/>
      <c r="O22" s="13"/>
      <c r="P22" s="65"/>
      <c r="Q22" s="13"/>
      <c r="R22" s="13"/>
      <c r="S22" s="52"/>
    </row>
    <row r="23" spans="1:19" ht="18" customHeight="1">
      <c r="A23" s="95" t="s">
        <v>185</v>
      </c>
      <c r="B23" s="44"/>
      <c r="C23" s="45"/>
      <c r="D23" s="13"/>
      <c r="E23" s="13"/>
      <c r="F23" s="45"/>
      <c r="G23" s="66"/>
      <c r="H23" s="56"/>
      <c r="I23" s="55"/>
      <c r="J23" s="49"/>
      <c r="K23" s="53"/>
      <c r="L23" s="53"/>
      <c r="M23" s="53"/>
      <c r="N23" s="65"/>
      <c r="O23" s="13"/>
      <c r="P23" s="65"/>
      <c r="Q23" s="13"/>
      <c r="R23" s="13"/>
      <c r="S23" s="52"/>
    </row>
    <row r="24" spans="1:19" ht="18" customHeight="1" thickBot="1">
      <c r="A24" s="95" t="s">
        <v>7</v>
      </c>
      <c r="B24" s="44"/>
      <c r="C24" s="13"/>
      <c r="D24" s="13"/>
      <c r="E24" s="13"/>
      <c r="F24" s="53">
        <f>B24*1</f>
        <v>0</v>
      </c>
      <c r="G24" s="51"/>
      <c r="H24" s="56">
        <f t="shared" si="2"/>
        <v>0</v>
      </c>
      <c r="I24" s="55">
        <f t="shared" si="3"/>
        <v>0</v>
      </c>
      <c r="J24" s="53"/>
      <c r="K24" s="53"/>
      <c r="L24" s="53"/>
      <c r="M24" s="53"/>
      <c r="N24" s="13"/>
      <c r="O24" s="13"/>
      <c r="P24" s="13"/>
      <c r="Q24" s="13"/>
      <c r="R24" s="13"/>
      <c r="S24" s="52"/>
    </row>
    <row r="25" spans="1:19" ht="18" customHeight="1" thickTop="1">
      <c r="A25" s="96" t="s">
        <v>144</v>
      </c>
      <c r="B25" s="99"/>
      <c r="C25" s="92"/>
      <c r="D25" s="92"/>
      <c r="E25" s="92"/>
      <c r="F25" s="92"/>
      <c r="G25" s="93"/>
      <c r="H25" s="92"/>
      <c r="I25" s="93"/>
      <c r="J25" s="92"/>
      <c r="K25" s="92"/>
      <c r="L25" s="92"/>
      <c r="M25" s="92"/>
      <c r="N25" s="92"/>
      <c r="O25" s="92"/>
      <c r="P25" s="92"/>
      <c r="Q25" s="92"/>
      <c r="R25" s="92"/>
      <c r="S25" s="94"/>
    </row>
    <row r="26" spans="1:19" ht="18" customHeight="1">
      <c r="A26" s="3" t="s">
        <v>140</v>
      </c>
      <c r="B26" s="59"/>
      <c r="C26" s="56">
        <f>B26*1</f>
        <v>0</v>
      </c>
      <c r="D26" s="65"/>
      <c r="E26" s="13"/>
      <c r="F26" s="65"/>
      <c r="G26" s="66"/>
      <c r="H26" s="56">
        <f t="shared" si="2"/>
        <v>0</v>
      </c>
      <c r="I26" s="55">
        <f t="shared" si="3"/>
        <v>0</v>
      </c>
      <c r="J26" s="54"/>
      <c r="K26" s="56"/>
      <c r="L26" s="56"/>
      <c r="M26" s="56"/>
      <c r="N26" s="65"/>
      <c r="O26" s="65"/>
      <c r="P26" s="65"/>
      <c r="Q26" s="13"/>
      <c r="R26" s="13"/>
      <c r="S26" s="52"/>
    </row>
    <row r="27" spans="1:19" ht="18" customHeight="1" thickBot="1">
      <c r="A27" s="5" t="s">
        <v>143</v>
      </c>
      <c r="B27" s="59"/>
      <c r="C27" s="56">
        <f>B27*1</f>
        <v>0</v>
      </c>
      <c r="D27" s="65"/>
      <c r="E27" s="13"/>
      <c r="F27" s="65"/>
      <c r="G27" s="66"/>
      <c r="H27" s="56">
        <f t="shared" si="2"/>
        <v>0</v>
      </c>
      <c r="I27" s="55">
        <f t="shared" si="3"/>
        <v>0</v>
      </c>
      <c r="J27" s="54"/>
      <c r="K27" s="56"/>
      <c r="L27" s="56"/>
      <c r="M27" s="56"/>
      <c r="N27" s="65"/>
      <c r="O27" s="65"/>
      <c r="P27" s="65"/>
      <c r="Q27" s="13"/>
      <c r="R27" s="13"/>
      <c r="S27" s="52"/>
    </row>
    <row r="28" spans="1:19" ht="18" customHeight="1" thickTop="1">
      <c r="A28" s="96" t="s">
        <v>5</v>
      </c>
      <c r="B28" s="101" t="s">
        <v>160</v>
      </c>
      <c r="C28" s="101" t="s">
        <v>156</v>
      </c>
      <c r="D28" s="101" t="s">
        <v>157</v>
      </c>
      <c r="E28" s="104"/>
      <c r="F28" s="101" t="s">
        <v>158</v>
      </c>
      <c r="G28" s="101" t="s">
        <v>159</v>
      </c>
      <c r="H28" s="92"/>
      <c r="I28" s="93"/>
      <c r="J28" s="92"/>
      <c r="K28" s="92"/>
      <c r="L28" s="92"/>
      <c r="M28" s="92"/>
      <c r="N28" s="92"/>
      <c r="O28" s="92"/>
      <c r="P28" s="92"/>
      <c r="Q28" s="92"/>
      <c r="R28" s="92"/>
      <c r="S28" s="94"/>
    </row>
    <row r="29" spans="1:18" ht="18" customHeight="1">
      <c r="A29" s="5" t="s">
        <v>37</v>
      </c>
      <c r="B29" s="53"/>
      <c r="C29" s="53">
        <f>B29*0.5</f>
        <v>0</v>
      </c>
      <c r="D29" s="53">
        <f>B29*0.25</f>
        <v>0</v>
      </c>
      <c r="E29" s="13"/>
      <c r="F29" s="13"/>
      <c r="G29" s="53">
        <f>B29*0.25</f>
        <v>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8" ht="18" customHeight="1">
      <c r="A30" s="5" t="s">
        <v>96</v>
      </c>
      <c r="B30" s="53"/>
      <c r="C30" s="53">
        <f>B30*0.5</f>
        <v>0</v>
      </c>
      <c r="D30" s="53">
        <f>B30*0.25</f>
        <v>0</v>
      </c>
      <c r="E30" s="13"/>
      <c r="F30" s="13"/>
      <c r="G30" s="53">
        <f>B30*0.25</f>
        <v>0</v>
      </c>
      <c r="H30" s="12"/>
    </row>
    <row r="31" spans="1:8" ht="18" customHeight="1">
      <c r="A31" s="5" t="s">
        <v>38</v>
      </c>
      <c r="B31" s="53"/>
      <c r="C31" s="53">
        <f>B31*0.25</f>
        <v>0</v>
      </c>
      <c r="D31" s="53">
        <f>B31*0.25</f>
        <v>0</v>
      </c>
      <c r="E31" s="13"/>
      <c r="F31" s="53">
        <f>B31*0.25</f>
        <v>0</v>
      </c>
      <c r="G31" s="53">
        <f>B31*0.25</f>
        <v>0</v>
      </c>
      <c r="H31" s="12"/>
    </row>
    <row r="32" spans="1:8" ht="18" customHeight="1">
      <c r="A32" s="5" t="s">
        <v>97</v>
      </c>
      <c r="B32" s="53"/>
      <c r="C32" s="53">
        <f>B32*0.25</f>
        <v>0</v>
      </c>
      <c r="D32" s="53">
        <f>B32*0.25</f>
        <v>0</v>
      </c>
      <c r="E32" s="13"/>
      <c r="F32" s="53">
        <f>B32*0.25</f>
        <v>0</v>
      </c>
      <c r="G32" s="53">
        <f>B32*0.25</f>
        <v>0</v>
      </c>
      <c r="H32" s="12"/>
    </row>
    <row r="33" spans="1:8" ht="18" customHeight="1" thickBot="1">
      <c r="A33" s="5"/>
      <c r="B33" s="102"/>
      <c r="C33" s="103"/>
      <c r="D33" s="103"/>
      <c r="E33" s="103"/>
      <c r="F33" s="103"/>
      <c r="G33" s="103"/>
      <c r="H33" s="12"/>
    </row>
    <row r="34" spans="1:8" ht="18" customHeight="1" thickTop="1">
      <c r="A34" s="14" t="s">
        <v>26</v>
      </c>
      <c r="B34" s="26"/>
      <c r="C34" s="74"/>
      <c r="D34" s="74"/>
      <c r="E34" s="74"/>
      <c r="F34" s="74"/>
      <c r="G34" s="74"/>
      <c r="H34" s="16"/>
    </row>
    <row r="35" spans="1:7" ht="18" customHeight="1">
      <c r="A35" s="4" t="s">
        <v>139</v>
      </c>
      <c r="B35" s="84"/>
      <c r="C35" s="44">
        <f>B34*1</f>
        <v>0</v>
      </c>
      <c r="D35" s="75"/>
      <c r="E35" s="75"/>
      <c r="F35" s="75"/>
      <c r="G35" s="75"/>
    </row>
    <row r="36" spans="1:7" ht="18" customHeight="1">
      <c r="A36" s="4" t="s">
        <v>183</v>
      </c>
      <c r="B36" s="84"/>
      <c r="C36" s="75"/>
      <c r="D36" s="44">
        <v>0</v>
      </c>
      <c r="E36" s="75"/>
      <c r="F36" s="75"/>
      <c r="G36" s="75"/>
    </row>
    <row r="37" spans="1:7" ht="18" customHeight="1" thickBot="1">
      <c r="A37" s="2" t="s">
        <v>184</v>
      </c>
      <c r="B37" s="85"/>
      <c r="C37" s="77"/>
      <c r="D37" s="44">
        <v>0</v>
      </c>
      <c r="E37" s="77"/>
      <c r="F37" s="77"/>
      <c r="G37" s="77"/>
    </row>
    <row r="38" spans="1:7" ht="18" customHeight="1" thickTop="1">
      <c r="A38" s="8" t="s">
        <v>98</v>
      </c>
      <c r="B38" s="58"/>
      <c r="C38" s="74"/>
      <c r="D38" s="74"/>
      <c r="E38" s="74"/>
      <c r="F38" s="74"/>
      <c r="G38" s="74"/>
    </row>
    <row r="39" spans="1:7" ht="18" customHeight="1" thickBot="1">
      <c r="A39" s="2" t="s">
        <v>27</v>
      </c>
      <c r="B39" s="85"/>
      <c r="C39" s="53">
        <f>B38*1</f>
        <v>0</v>
      </c>
      <c r="D39" s="77"/>
      <c r="E39" s="77"/>
      <c r="F39" s="77"/>
      <c r="G39" s="77"/>
    </row>
    <row r="40" spans="1:7" ht="18" customHeight="1" thickTop="1">
      <c r="A40" s="5" t="s">
        <v>24</v>
      </c>
      <c r="B40" s="80"/>
      <c r="C40" s="74"/>
      <c r="D40" s="74"/>
      <c r="E40" s="74"/>
      <c r="F40" s="74"/>
      <c r="G40" s="74"/>
    </row>
    <row r="41" spans="1:7" ht="18" customHeight="1">
      <c r="A41" s="9" t="s">
        <v>114</v>
      </c>
      <c r="B41" s="81"/>
      <c r="C41" s="75"/>
      <c r="D41" s="75"/>
      <c r="E41" s="75"/>
      <c r="F41" s="75"/>
      <c r="G41" s="65">
        <f>B41*1</f>
        <v>0</v>
      </c>
    </row>
    <row r="42" spans="1:7" ht="18" customHeight="1" thickBot="1">
      <c r="A42" s="9" t="s">
        <v>44</v>
      </c>
      <c r="B42" s="82"/>
      <c r="C42" s="75"/>
      <c r="D42" s="75"/>
      <c r="E42" s="75"/>
      <c r="F42" s="75"/>
      <c r="G42" s="78">
        <f>B42*1</f>
        <v>0</v>
      </c>
    </row>
    <row r="43" spans="1:7" ht="18" customHeight="1" thickTop="1">
      <c r="A43" s="15" t="s">
        <v>118</v>
      </c>
      <c r="B43" s="83"/>
      <c r="C43" s="74"/>
      <c r="D43" s="74"/>
      <c r="E43" s="74"/>
      <c r="F43" s="74"/>
      <c r="G43" s="74"/>
    </row>
    <row r="44" spans="1:7" ht="18" customHeight="1">
      <c r="A44" s="10" t="s">
        <v>25</v>
      </c>
      <c r="B44" s="84"/>
      <c r="C44" s="75"/>
      <c r="D44" s="65">
        <f>B43*0.44</f>
        <v>0</v>
      </c>
      <c r="E44" s="75"/>
      <c r="F44" s="75"/>
      <c r="G44" s="75"/>
    </row>
    <row r="45" spans="1:7" ht="18" customHeight="1" thickBot="1">
      <c r="A45" s="9" t="s">
        <v>42</v>
      </c>
      <c r="B45" s="84"/>
      <c r="C45" s="78">
        <f>B43*0.56</f>
        <v>0</v>
      </c>
      <c r="D45" s="75"/>
      <c r="E45" s="75"/>
      <c r="F45" s="75"/>
      <c r="G45" s="75"/>
    </row>
    <row r="46" spans="1:7" ht="18" customHeight="1" thickTop="1">
      <c r="A46" s="14" t="s">
        <v>10</v>
      </c>
      <c r="B46" s="83"/>
      <c r="C46" s="74"/>
      <c r="D46" s="74"/>
      <c r="E46" s="74"/>
      <c r="F46" s="74"/>
      <c r="G46" s="74"/>
    </row>
    <row r="47" spans="1:7" ht="18" customHeight="1" thickBot="1">
      <c r="A47" s="2" t="s">
        <v>11</v>
      </c>
      <c r="B47" s="85"/>
      <c r="C47" s="77"/>
      <c r="D47" s="77"/>
      <c r="E47" s="77"/>
      <c r="F47" s="78"/>
      <c r="G47" s="78">
        <f>B46*1</f>
        <v>0</v>
      </c>
    </row>
    <row r="48" spans="1:7" ht="18" customHeight="1" thickTop="1">
      <c r="A48" s="14" t="s">
        <v>12</v>
      </c>
      <c r="B48" s="83"/>
      <c r="C48" s="74"/>
      <c r="D48" s="74"/>
      <c r="E48" s="74"/>
      <c r="F48" s="74"/>
      <c r="G48" s="74"/>
    </row>
    <row r="49" spans="1:7" ht="18" customHeight="1" thickBot="1">
      <c r="A49" s="4" t="s">
        <v>13</v>
      </c>
      <c r="B49" s="85"/>
      <c r="C49" s="77"/>
      <c r="D49" s="77"/>
      <c r="E49" s="77"/>
      <c r="F49" s="78">
        <f>B48*1</f>
        <v>0</v>
      </c>
      <c r="G49" s="78"/>
    </row>
    <row r="50" spans="1:7" ht="18" customHeight="1" thickTop="1">
      <c r="A50" s="14" t="s">
        <v>14</v>
      </c>
      <c r="B50" s="83"/>
      <c r="C50" s="74"/>
      <c r="D50" s="74"/>
      <c r="E50" s="74"/>
      <c r="F50" s="74"/>
      <c r="G50" s="74"/>
    </row>
    <row r="51" spans="1:7" ht="18" customHeight="1" thickBot="1">
      <c r="A51" s="2" t="s">
        <v>15</v>
      </c>
      <c r="B51" s="84"/>
      <c r="C51" s="77"/>
      <c r="D51" s="77"/>
      <c r="E51" s="77"/>
      <c r="F51" s="78">
        <f>B50*1</f>
        <v>0</v>
      </c>
      <c r="G51" s="76"/>
    </row>
    <row r="52" spans="1:7" ht="18" customHeight="1" thickTop="1">
      <c r="A52" s="3" t="s">
        <v>16</v>
      </c>
      <c r="B52" s="86"/>
      <c r="C52" s="74"/>
      <c r="D52" s="74"/>
      <c r="E52" s="74"/>
      <c r="F52" s="58">
        <f>B52</f>
        <v>0</v>
      </c>
      <c r="G52" s="74"/>
    </row>
    <row r="53" spans="1:7" ht="18" customHeight="1" thickBot="1">
      <c r="A53" s="2" t="s">
        <v>17</v>
      </c>
      <c r="B53" s="85"/>
      <c r="C53" s="75"/>
      <c r="D53" s="75"/>
      <c r="E53" s="75"/>
      <c r="F53" s="87">
        <f>B53</f>
        <v>0</v>
      </c>
      <c r="G53" s="76"/>
    </row>
    <row r="54" spans="1:7" ht="18" customHeight="1" thickTop="1">
      <c r="A54" s="3" t="s">
        <v>18</v>
      </c>
      <c r="B54" s="83"/>
      <c r="C54" s="74"/>
      <c r="D54" s="74"/>
      <c r="E54" s="74"/>
      <c r="F54" s="74"/>
      <c r="G54" s="74"/>
    </row>
    <row r="55" spans="1:7" ht="18" customHeight="1" thickBot="1">
      <c r="A55" s="2" t="s">
        <v>17</v>
      </c>
      <c r="B55" s="85"/>
      <c r="C55" s="77"/>
      <c r="D55" s="77"/>
      <c r="E55" s="77"/>
      <c r="F55" s="79">
        <f>B54*1</f>
        <v>0</v>
      </c>
      <c r="G55" s="75"/>
    </row>
    <row r="56" spans="1:7" ht="18" customHeight="1" thickTop="1">
      <c r="A56" s="3" t="s">
        <v>19</v>
      </c>
      <c r="B56" s="86"/>
      <c r="C56" s="74"/>
      <c r="D56" s="74"/>
      <c r="E56" s="74"/>
      <c r="F56" s="74"/>
      <c r="G56" s="74"/>
    </row>
    <row r="57" spans="1:7" ht="18" customHeight="1" thickBot="1">
      <c r="A57" s="2" t="s">
        <v>20</v>
      </c>
      <c r="B57" s="85"/>
      <c r="C57" s="77"/>
      <c r="D57" s="77"/>
      <c r="E57" s="77"/>
      <c r="F57" s="78">
        <f>B56*1</f>
        <v>0</v>
      </c>
      <c r="G57" s="75"/>
    </row>
    <row r="58" spans="1:7" ht="18" customHeight="1" thickTop="1">
      <c r="A58" s="3" t="s">
        <v>21</v>
      </c>
      <c r="B58" s="83"/>
      <c r="C58" s="74"/>
      <c r="D58" s="74"/>
      <c r="E58" s="74"/>
      <c r="F58" s="74"/>
      <c r="G58" s="74"/>
    </row>
    <row r="59" spans="1:7" ht="18" customHeight="1" thickBot="1">
      <c r="A59" s="2" t="s">
        <v>22</v>
      </c>
      <c r="B59" s="85"/>
      <c r="C59" s="77"/>
      <c r="D59" s="77"/>
      <c r="E59" s="77"/>
      <c r="F59" s="79">
        <f>B58*1</f>
        <v>0</v>
      </c>
      <c r="G59" s="75"/>
    </row>
    <row r="60" spans="1:7" ht="18" customHeight="1" thickTop="1">
      <c r="A60" s="3" t="s">
        <v>134</v>
      </c>
      <c r="B60" s="86"/>
      <c r="C60" s="74"/>
      <c r="D60" s="74"/>
      <c r="E60" s="74"/>
      <c r="F60" s="74"/>
      <c r="G60" s="74"/>
    </row>
    <row r="61" spans="1:7" ht="18" customHeight="1" thickBot="1">
      <c r="A61" s="4" t="s">
        <v>23</v>
      </c>
      <c r="B61" s="85"/>
      <c r="C61" s="77"/>
      <c r="D61" s="77"/>
      <c r="E61" s="77"/>
      <c r="F61" s="87">
        <f>B60*1</f>
        <v>0</v>
      </c>
      <c r="G61" s="75"/>
    </row>
    <row r="62" spans="1:7" ht="18" customHeight="1" thickTop="1">
      <c r="A62" s="46" t="s">
        <v>40</v>
      </c>
      <c r="B62" s="83"/>
      <c r="C62" s="74"/>
      <c r="D62" s="74"/>
      <c r="E62" s="74"/>
      <c r="F62" s="74"/>
      <c r="G62" s="74"/>
    </row>
    <row r="63" spans="1:7" ht="18" customHeight="1" thickBot="1">
      <c r="A63" s="47" t="s">
        <v>41</v>
      </c>
      <c r="B63" s="85"/>
      <c r="C63" s="77"/>
      <c r="D63" s="77"/>
      <c r="E63" s="77"/>
      <c r="F63" s="78">
        <f>B62*1</f>
        <v>0</v>
      </c>
      <c r="G63" s="75"/>
    </row>
    <row r="64" spans="1:7" ht="18" customHeight="1" thickTop="1">
      <c r="A64" s="46" t="s">
        <v>100</v>
      </c>
      <c r="B64" s="83"/>
      <c r="C64" s="74"/>
      <c r="D64" s="74"/>
      <c r="E64" s="74"/>
      <c r="F64" s="74"/>
      <c r="G64" s="74"/>
    </row>
    <row r="65" spans="1:7" ht="18" customHeight="1">
      <c r="A65" s="48" t="s">
        <v>43</v>
      </c>
      <c r="B65" s="84"/>
      <c r="C65" s="75"/>
      <c r="D65" s="75"/>
      <c r="E65" s="75"/>
      <c r="F65" s="65">
        <f>B64*1</f>
        <v>0</v>
      </c>
      <c r="G65" s="75"/>
    </row>
    <row r="66" ht="18" customHeight="1"/>
    <row r="67" ht="18" customHeight="1">
      <c r="A67" s="7" t="s">
        <v>9</v>
      </c>
    </row>
    <row r="68" spans="10:14" ht="18" customHeight="1" thickBot="1">
      <c r="J68" s="171"/>
      <c r="K68" s="171"/>
      <c r="L68" s="171"/>
      <c r="M68" s="171"/>
      <c r="N68" s="23"/>
    </row>
    <row r="69" spans="10:19" ht="18" customHeight="1" thickBot="1" thickTop="1">
      <c r="J69" s="154" t="s">
        <v>94</v>
      </c>
      <c r="K69" s="166" t="s">
        <v>148</v>
      </c>
      <c r="L69" s="167"/>
      <c r="M69" s="167"/>
      <c r="N69" s="167"/>
      <c r="O69" s="167"/>
      <c r="P69" s="167"/>
      <c r="Q69" s="167"/>
      <c r="R69" s="168"/>
      <c r="S69" s="106"/>
    </row>
    <row r="70" spans="10:19" ht="18" customHeight="1" thickTop="1">
      <c r="J70" s="155"/>
      <c r="K70" s="162" t="s">
        <v>87</v>
      </c>
      <c r="L70" s="162"/>
      <c r="M70" s="162"/>
      <c r="N70" s="162"/>
      <c r="O70" s="22" t="s">
        <v>88</v>
      </c>
      <c r="P70" s="22" t="s">
        <v>89</v>
      </c>
      <c r="Q70" s="169" t="s">
        <v>90</v>
      </c>
      <c r="R70" s="170"/>
      <c r="S70" s="16"/>
    </row>
    <row r="71" spans="10:19" ht="18" customHeight="1">
      <c r="J71" s="20" t="s">
        <v>48</v>
      </c>
      <c r="K71" s="148" t="s">
        <v>71</v>
      </c>
      <c r="L71" s="148"/>
      <c r="M71" s="148"/>
      <c r="N71" s="148"/>
      <c r="O71" s="27">
        <v>1</v>
      </c>
      <c r="P71" s="28" t="s">
        <v>76</v>
      </c>
      <c r="Q71" s="125">
        <f>F61</f>
        <v>0</v>
      </c>
      <c r="R71" s="126"/>
      <c r="S71" s="16"/>
    </row>
    <row r="72" spans="10:19" ht="18" customHeight="1">
      <c r="J72" s="20" t="s">
        <v>49</v>
      </c>
      <c r="K72" s="148" t="s">
        <v>72</v>
      </c>
      <c r="L72" s="148"/>
      <c r="M72" s="148"/>
      <c r="N72" s="148"/>
      <c r="O72" s="27">
        <v>1</v>
      </c>
      <c r="P72" s="28" t="s">
        <v>77</v>
      </c>
      <c r="Q72" s="128" t="s">
        <v>91</v>
      </c>
      <c r="R72" s="129"/>
      <c r="S72" s="16"/>
    </row>
    <row r="73" spans="10:19" ht="18" customHeight="1">
      <c r="J73" s="21" t="s">
        <v>50</v>
      </c>
      <c r="K73" s="148" t="s">
        <v>73</v>
      </c>
      <c r="L73" s="148"/>
      <c r="M73" s="148"/>
      <c r="N73" s="148"/>
      <c r="O73" s="27">
        <v>1</v>
      </c>
      <c r="P73" s="29" t="s">
        <v>78</v>
      </c>
      <c r="Q73" s="128" t="s">
        <v>91</v>
      </c>
      <c r="R73" s="129"/>
      <c r="S73" s="16"/>
    </row>
    <row r="74" spans="10:19" ht="18" customHeight="1">
      <c r="J74" s="20" t="s">
        <v>51</v>
      </c>
      <c r="K74" s="148" t="s">
        <v>74</v>
      </c>
      <c r="L74" s="148"/>
      <c r="M74" s="148"/>
      <c r="N74" s="148"/>
      <c r="O74" s="30">
        <v>0.25</v>
      </c>
      <c r="P74" s="31" t="s">
        <v>79</v>
      </c>
      <c r="Q74" s="125">
        <f>D29+D30+D31+D32</f>
        <v>0</v>
      </c>
      <c r="R74" s="126"/>
      <c r="S74" s="16"/>
    </row>
    <row r="75" spans="10:19" ht="18" customHeight="1">
      <c r="J75" s="21" t="s">
        <v>52</v>
      </c>
      <c r="K75" s="148" t="s">
        <v>153</v>
      </c>
      <c r="L75" s="148"/>
      <c r="M75" s="148"/>
      <c r="N75" s="148"/>
      <c r="O75" s="30">
        <v>1</v>
      </c>
      <c r="P75" s="31" t="s">
        <v>81</v>
      </c>
      <c r="Q75" s="128" t="s">
        <v>91</v>
      </c>
      <c r="R75" s="129"/>
      <c r="S75" s="16"/>
    </row>
    <row r="76" spans="10:19" ht="18" customHeight="1">
      <c r="J76" s="20" t="s">
        <v>53</v>
      </c>
      <c r="K76" s="148" t="s">
        <v>187</v>
      </c>
      <c r="L76" s="148"/>
      <c r="M76" s="148"/>
      <c r="N76" s="148"/>
      <c r="O76" s="30">
        <v>0.44</v>
      </c>
      <c r="P76" s="31" t="s">
        <v>82</v>
      </c>
      <c r="Q76" s="128" t="s">
        <v>91</v>
      </c>
      <c r="R76" s="129"/>
      <c r="S76" s="16"/>
    </row>
    <row r="77" spans="10:19" ht="18" customHeight="1">
      <c r="J77" s="20" t="s">
        <v>54</v>
      </c>
      <c r="K77" s="148" t="s">
        <v>164</v>
      </c>
      <c r="L77" s="148"/>
      <c r="M77" s="148"/>
      <c r="N77" s="148"/>
      <c r="O77" s="30">
        <v>0.44</v>
      </c>
      <c r="P77" s="31" t="s">
        <v>83</v>
      </c>
      <c r="Q77" s="128" t="s">
        <v>91</v>
      </c>
      <c r="R77" s="129"/>
      <c r="S77" s="16"/>
    </row>
    <row r="78" spans="10:19" ht="18" customHeight="1">
      <c r="J78" s="21" t="s">
        <v>55</v>
      </c>
      <c r="K78" s="127" t="s">
        <v>189</v>
      </c>
      <c r="L78" s="127"/>
      <c r="M78" s="127"/>
      <c r="N78" s="127"/>
      <c r="O78" s="27">
        <v>0.56</v>
      </c>
      <c r="P78" s="29" t="s">
        <v>190</v>
      </c>
      <c r="Q78" s="128" t="s">
        <v>91</v>
      </c>
      <c r="R78" s="129"/>
      <c r="S78" s="16"/>
    </row>
    <row r="79" spans="10:19" ht="18" customHeight="1">
      <c r="J79" s="21" t="s">
        <v>161</v>
      </c>
      <c r="K79" s="127" t="s">
        <v>194</v>
      </c>
      <c r="L79" s="127"/>
      <c r="M79" s="127"/>
      <c r="N79" s="127"/>
      <c r="O79" s="27">
        <v>1</v>
      </c>
      <c r="P79" s="29" t="s">
        <v>199</v>
      </c>
      <c r="Q79" s="128" t="s">
        <v>91</v>
      </c>
      <c r="R79" s="129"/>
      <c r="S79" s="16"/>
    </row>
    <row r="80" spans="10:19" ht="18" customHeight="1">
      <c r="J80" s="20" t="s">
        <v>56</v>
      </c>
      <c r="K80" s="127" t="s">
        <v>165</v>
      </c>
      <c r="L80" s="127"/>
      <c r="M80" s="127"/>
      <c r="N80" s="127"/>
      <c r="O80" s="30">
        <v>1</v>
      </c>
      <c r="P80" s="31" t="s">
        <v>200</v>
      </c>
      <c r="Q80" s="130">
        <f>D36</f>
        <v>0</v>
      </c>
      <c r="R80" s="131"/>
      <c r="S80" s="16"/>
    </row>
    <row r="81" spans="10:19" ht="18" customHeight="1" thickBot="1">
      <c r="J81" s="37" t="s">
        <v>57</v>
      </c>
      <c r="K81" s="153" t="s">
        <v>166</v>
      </c>
      <c r="L81" s="153"/>
      <c r="M81" s="153"/>
      <c r="N81" s="153"/>
      <c r="O81" s="35">
        <v>1</v>
      </c>
      <c r="P81" s="36" t="s">
        <v>200</v>
      </c>
      <c r="Q81" s="149">
        <f>D37</f>
        <v>0</v>
      </c>
      <c r="R81" s="150"/>
      <c r="S81" s="18"/>
    </row>
    <row r="82" spans="10:19" ht="18" customHeight="1" thickTop="1">
      <c r="J82" s="20" t="s">
        <v>58</v>
      </c>
      <c r="K82" s="148" t="s">
        <v>192</v>
      </c>
      <c r="L82" s="148"/>
      <c r="M82" s="148"/>
      <c r="N82" s="148"/>
      <c r="O82" s="30">
        <v>1</v>
      </c>
      <c r="P82" s="31" t="s">
        <v>80</v>
      </c>
      <c r="Q82" s="151">
        <f>S13</f>
        <v>0</v>
      </c>
      <c r="R82" s="152"/>
      <c r="S82" s="16"/>
    </row>
    <row r="83" spans="10:19" ht="18" customHeight="1">
      <c r="J83" s="20" t="s">
        <v>59</v>
      </c>
      <c r="K83" s="148" t="s">
        <v>167</v>
      </c>
      <c r="L83" s="148"/>
      <c r="M83" s="148"/>
      <c r="N83" s="148"/>
      <c r="O83" s="30">
        <v>1</v>
      </c>
      <c r="P83" s="31" t="s">
        <v>163</v>
      </c>
      <c r="Q83" s="128" t="s">
        <v>91</v>
      </c>
      <c r="R83" s="129"/>
      <c r="S83" s="16"/>
    </row>
    <row r="84" spans="10:19" ht="18" customHeight="1">
      <c r="J84" s="20" t="s">
        <v>60</v>
      </c>
      <c r="K84" s="148" t="s">
        <v>168</v>
      </c>
      <c r="L84" s="148"/>
      <c r="M84" s="148"/>
      <c r="N84" s="148"/>
      <c r="O84" s="30">
        <v>1</v>
      </c>
      <c r="P84" s="31" t="s">
        <v>163</v>
      </c>
      <c r="Q84" s="125">
        <f>F22+F23</f>
        <v>0</v>
      </c>
      <c r="R84" s="126"/>
      <c r="S84" s="16"/>
    </row>
    <row r="85" spans="10:19" ht="18" customHeight="1">
      <c r="J85" s="20" t="s">
        <v>61</v>
      </c>
      <c r="K85" s="148" t="s">
        <v>169</v>
      </c>
      <c r="L85" s="148"/>
      <c r="M85" s="148"/>
      <c r="N85" s="148"/>
      <c r="O85" s="30">
        <v>1</v>
      </c>
      <c r="P85" s="31" t="s">
        <v>170</v>
      </c>
      <c r="Q85" s="128" t="s">
        <v>91</v>
      </c>
      <c r="R85" s="129"/>
      <c r="S85" s="16"/>
    </row>
    <row r="86" spans="10:19" ht="18" customHeight="1">
      <c r="J86" s="20" t="s">
        <v>62</v>
      </c>
      <c r="K86" s="148" t="s">
        <v>171</v>
      </c>
      <c r="L86" s="148"/>
      <c r="M86" s="148"/>
      <c r="N86" s="148"/>
      <c r="O86" s="30">
        <v>1</v>
      </c>
      <c r="P86" s="31" t="s">
        <v>172</v>
      </c>
      <c r="Q86" s="122">
        <f>N18+N19+N20+N21</f>
        <v>0</v>
      </c>
      <c r="R86" s="123"/>
      <c r="S86" s="16"/>
    </row>
    <row r="87" spans="10:19" ht="18" customHeight="1">
      <c r="J87" s="20" t="s">
        <v>63</v>
      </c>
      <c r="K87" s="148" t="s">
        <v>173</v>
      </c>
      <c r="L87" s="148"/>
      <c r="M87" s="148"/>
      <c r="N87" s="148"/>
      <c r="O87" s="30">
        <v>1</v>
      </c>
      <c r="P87" s="31" t="s">
        <v>84</v>
      </c>
      <c r="Q87" s="128" t="s">
        <v>91</v>
      </c>
      <c r="R87" s="129"/>
      <c r="S87" s="16"/>
    </row>
    <row r="88" spans="10:19" ht="18" customHeight="1">
      <c r="J88" s="20" t="s">
        <v>64</v>
      </c>
      <c r="K88" s="148" t="s">
        <v>188</v>
      </c>
      <c r="L88" s="148"/>
      <c r="M88" s="148"/>
      <c r="N88" s="148"/>
      <c r="O88" s="30">
        <v>1</v>
      </c>
      <c r="P88" s="31" t="s">
        <v>84</v>
      </c>
      <c r="Q88" s="122">
        <f>O18+O19+O20+O21</f>
        <v>0</v>
      </c>
      <c r="R88" s="123"/>
      <c r="S88" s="16"/>
    </row>
    <row r="89" spans="10:19" ht="18" customHeight="1">
      <c r="J89" s="21" t="s">
        <v>65</v>
      </c>
      <c r="K89" s="148" t="s">
        <v>174</v>
      </c>
      <c r="L89" s="148"/>
      <c r="M89" s="148"/>
      <c r="N89" s="148"/>
      <c r="O89" s="30">
        <v>1</v>
      </c>
      <c r="P89" s="33" t="s">
        <v>175</v>
      </c>
      <c r="Q89" s="128" t="s">
        <v>91</v>
      </c>
      <c r="R89" s="129"/>
      <c r="S89" s="16"/>
    </row>
    <row r="90" spans="10:19" ht="18" customHeight="1">
      <c r="J90" s="21" t="s">
        <v>66</v>
      </c>
      <c r="K90" s="148" t="s">
        <v>176</v>
      </c>
      <c r="L90" s="148"/>
      <c r="M90" s="148"/>
      <c r="N90" s="148"/>
      <c r="O90" s="30">
        <v>1</v>
      </c>
      <c r="P90" s="31" t="s">
        <v>119</v>
      </c>
      <c r="Q90" s="125">
        <f>F20+F21</f>
        <v>0</v>
      </c>
      <c r="R90" s="126"/>
      <c r="S90" s="16"/>
    </row>
    <row r="91" spans="10:19" ht="18" customHeight="1">
      <c r="J91" s="20" t="s">
        <v>67</v>
      </c>
      <c r="K91" s="148" t="s">
        <v>120</v>
      </c>
      <c r="L91" s="148"/>
      <c r="M91" s="148"/>
      <c r="N91" s="148"/>
      <c r="O91" s="30">
        <v>1</v>
      </c>
      <c r="P91" s="31" t="s">
        <v>121</v>
      </c>
      <c r="Q91" s="128" t="s">
        <v>91</v>
      </c>
      <c r="R91" s="129"/>
      <c r="S91" s="16"/>
    </row>
    <row r="92" spans="10:19" ht="18" customHeight="1" thickBot="1">
      <c r="J92" s="34" t="s">
        <v>68</v>
      </c>
      <c r="K92" s="153" t="s">
        <v>122</v>
      </c>
      <c r="L92" s="153"/>
      <c r="M92" s="153"/>
      <c r="N92" s="153"/>
      <c r="O92" s="35">
        <v>1</v>
      </c>
      <c r="P92" s="36" t="s">
        <v>119</v>
      </c>
      <c r="Q92" s="128" t="s">
        <v>91</v>
      </c>
      <c r="R92" s="129"/>
      <c r="S92" s="18"/>
    </row>
    <row r="93" spans="10:19" ht="18" customHeight="1" thickTop="1">
      <c r="J93" s="21" t="s">
        <v>69</v>
      </c>
      <c r="K93" s="148" t="s">
        <v>177</v>
      </c>
      <c r="L93" s="148"/>
      <c r="M93" s="148"/>
      <c r="N93" s="148"/>
      <c r="O93" s="30">
        <v>1</v>
      </c>
      <c r="P93" s="31" t="s">
        <v>201</v>
      </c>
      <c r="Q93" s="124" t="s">
        <v>91</v>
      </c>
      <c r="R93" s="142"/>
      <c r="S93" s="16"/>
    </row>
    <row r="94" spans="10:19" ht="18" customHeight="1">
      <c r="J94" s="21" t="s">
        <v>93</v>
      </c>
      <c r="K94" s="148" t="s">
        <v>178</v>
      </c>
      <c r="L94" s="148"/>
      <c r="M94" s="148"/>
      <c r="N94" s="148"/>
      <c r="O94" s="30">
        <v>1</v>
      </c>
      <c r="P94" s="31" t="s">
        <v>201</v>
      </c>
      <c r="Q94" s="125">
        <f>Q9</f>
        <v>0</v>
      </c>
      <c r="R94" s="126"/>
      <c r="S94" s="16"/>
    </row>
    <row r="95" spans="10:19" ht="18" customHeight="1">
      <c r="J95" s="21" t="s">
        <v>70</v>
      </c>
      <c r="K95" s="148" t="s">
        <v>179</v>
      </c>
      <c r="L95" s="148"/>
      <c r="M95" s="148"/>
      <c r="N95" s="148"/>
      <c r="O95" s="30">
        <v>1</v>
      </c>
      <c r="P95" s="31" t="s">
        <v>202</v>
      </c>
      <c r="Q95" s="128" t="s">
        <v>91</v>
      </c>
      <c r="R95" s="129"/>
      <c r="S95" s="16"/>
    </row>
    <row r="96" spans="10:19" ht="18" customHeight="1">
      <c r="J96" s="21" t="s">
        <v>123</v>
      </c>
      <c r="K96" s="127" t="s">
        <v>180</v>
      </c>
      <c r="L96" s="127"/>
      <c r="M96" s="127"/>
      <c r="N96" s="127"/>
      <c r="O96" s="27">
        <v>1</v>
      </c>
      <c r="P96" s="29" t="s">
        <v>202</v>
      </c>
      <c r="Q96" s="125">
        <f>K4+K5+K6+K7+K8+K9+K11+K12+K13+K14+K16+K18+K19+K20+K21+K22+K23+K24+K26+K27</f>
        <v>0</v>
      </c>
      <c r="R96" s="126"/>
      <c r="S96" s="16"/>
    </row>
    <row r="97" spans="10:19" ht="18" customHeight="1">
      <c r="J97" s="21" t="s">
        <v>205</v>
      </c>
      <c r="K97" s="127" t="s">
        <v>219</v>
      </c>
      <c r="L97" s="127"/>
      <c r="M97" s="127"/>
      <c r="N97" s="127"/>
      <c r="O97" s="27">
        <v>1</v>
      </c>
      <c r="P97" s="29" t="s">
        <v>203</v>
      </c>
      <c r="Q97" s="183" t="s">
        <v>91</v>
      </c>
      <c r="R97" s="184"/>
      <c r="S97" s="16"/>
    </row>
    <row r="98" spans="10:19" ht="18" customHeight="1" thickBot="1">
      <c r="J98" s="37" t="s">
        <v>206</v>
      </c>
      <c r="K98" s="153" t="s">
        <v>220</v>
      </c>
      <c r="L98" s="153"/>
      <c r="M98" s="153"/>
      <c r="N98" s="153"/>
      <c r="O98" s="35">
        <v>1</v>
      </c>
      <c r="P98" s="36" t="s">
        <v>203</v>
      </c>
      <c r="Q98" s="185">
        <f>L4+L5+L6+L7+L8+L9+L11+L12+L13+L14+L16+L17+L18+L19+L20+L21+L22+L23+L24+L26+L27</f>
        <v>0</v>
      </c>
      <c r="R98" s="186"/>
      <c r="S98" s="16"/>
    </row>
    <row r="99" spans="10:19" ht="18" customHeight="1" thickTop="1">
      <c r="J99" s="21" t="s">
        <v>124</v>
      </c>
      <c r="K99" s="148" t="s">
        <v>181</v>
      </c>
      <c r="L99" s="148"/>
      <c r="M99" s="148"/>
      <c r="N99" s="148"/>
      <c r="O99" s="32">
        <v>0.6465</v>
      </c>
      <c r="P99" s="31" t="s">
        <v>85</v>
      </c>
      <c r="Q99" s="128" t="s">
        <v>91</v>
      </c>
      <c r="R99" s="129"/>
      <c r="S99" s="16"/>
    </row>
    <row r="100" spans="10:19" ht="18" customHeight="1">
      <c r="J100" s="21" t="s">
        <v>125</v>
      </c>
      <c r="K100" s="148" t="s">
        <v>162</v>
      </c>
      <c r="L100" s="148"/>
      <c r="M100" s="148"/>
      <c r="N100" s="148"/>
      <c r="O100" s="32">
        <v>0.8884</v>
      </c>
      <c r="P100" s="31" t="s">
        <v>86</v>
      </c>
      <c r="Q100" s="125">
        <f>H4+H5+H6+H7+H8+H9+H11+H12+H13+H14+H16+H18+H19+H20+H21+H22+H23+H24+H26+H27</f>
        <v>0</v>
      </c>
      <c r="R100" s="126"/>
      <c r="S100" s="16"/>
    </row>
    <row r="101" spans="10:19" ht="18" customHeight="1">
      <c r="J101" s="21" t="s">
        <v>204</v>
      </c>
      <c r="K101" s="148" t="s">
        <v>207</v>
      </c>
      <c r="L101" s="148"/>
      <c r="M101" s="148"/>
      <c r="N101" s="148"/>
      <c r="O101" s="32">
        <v>0.9083</v>
      </c>
      <c r="P101" s="31" t="s">
        <v>208</v>
      </c>
      <c r="Q101" s="183" t="s">
        <v>91</v>
      </c>
      <c r="R101" s="184"/>
      <c r="S101" s="16"/>
    </row>
    <row r="102" spans="10:19" ht="18" customHeight="1" thickBot="1">
      <c r="J102" s="37" t="s">
        <v>126</v>
      </c>
      <c r="K102" s="135" t="s">
        <v>75</v>
      </c>
      <c r="L102" s="135"/>
      <c r="M102" s="135"/>
      <c r="N102" s="135"/>
      <c r="O102" s="43"/>
      <c r="P102" s="43"/>
      <c r="Q102" s="178">
        <f>Q71+Q74+Q80+Q81+Q82+Q84+Q86+Q88+Q90+Q94+Q96+Q98+Q100</f>
        <v>0</v>
      </c>
      <c r="R102" s="179"/>
      <c r="S102" s="18"/>
    </row>
    <row r="103" spans="10:19" ht="18" customHeight="1" thickTop="1">
      <c r="J103" s="18"/>
      <c r="K103" s="140" t="s">
        <v>145</v>
      </c>
      <c r="L103" s="141"/>
      <c r="M103" s="141"/>
      <c r="N103" s="141"/>
      <c r="O103" s="17"/>
      <c r="P103" s="17"/>
      <c r="Q103" s="143"/>
      <c r="R103" s="144"/>
      <c r="S103" s="16"/>
    </row>
    <row r="104" spans="10:19" ht="18" customHeight="1">
      <c r="J104" s="21" t="s">
        <v>127</v>
      </c>
      <c r="K104" s="121" t="s">
        <v>182</v>
      </c>
      <c r="L104" s="121"/>
      <c r="M104" s="121"/>
      <c r="N104" s="121"/>
      <c r="O104" s="19">
        <v>0.3535</v>
      </c>
      <c r="P104" s="1" t="s">
        <v>85</v>
      </c>
      <c r="Q104" s="128" t="s">
        <v>91</v>
      </c>
      <c r="R104" s="129"/>
      <c r="S104" s="16"/>
    </row>
    <row r="105" spans="10:19" ht="18" customHeight="1">
      <c r="J105" s="21" t="s">
        <v>128</v>
      </c>
      <c r="K105" s="137" t="s">
        <v>214</v>
      </c>
      <c r="L105" s="137"/>
      <c r="M105" s="137"/>
      <c r="N105" s="137"/>
      <c r="O105" s="108">
        <v>0.1116</v>
      </c>
      <c r="P105" s="120" t="s">
        <v>86</v>
      </c>
      <c r="Q105" s="125">
        <f>I4+I5+I6+I7+I8+I9+I11+I12+I13+I14+I16+I18+I19+I20+I21+I22+I23+I24+I26+I27</f>
        <v>0</v>
      </c>
      <c r="R105" s="126"/>
      <c r="S105" s="16"/>
    </row>
    <row r="106" spans="10:19" ht="18" customHeight="1">
      <c r="J106" s="21" t="s">
        <v>129</v>
      </c>
      <c r="K106" s="121" t="s">
        <v>216</v>
      </c>
      <c r="L106" s="121"/>
      <c r="M106" s="121"/>
      <c r="N106" s="121"/>
      <c r="O106" s="19">
        <v>1</v>
      </c>
      <c r="P106" s="42" t="s">
        <v>84</v>
      </c>
      <c r="Q106" s="128" t="s">
        <v>91</v>
      </c>
      <c r="R106" s="129"/>
      <c r="S106" s="16"/>
    </row>
    <row r="107" spans="10:19" ht="18" customHeight="1">
      <c r="J107" s="21" t="s">
        <v>130</v>
      </c>
      <c r="K107" s="121" t="s">
        <v>215</v>
      </c>
      <c r="L107" s="121"/>
      <c r="M107" s="121"/>
      <c r="N107" s="121"/>
      <c r="O107" s="19">
        <v>1</v>
      </c>
      <c r="P107" s="42" t="s">
        <v>84</v>
      </c>
      <c r="Q107" s="122">
        <f>J4+J5+J6+J7+J8+J9+J11+J12+J13+J14+J18+J19+J20+J21+J24+J26+J27</f>
        <v>0</v>
      </c>
      <c r="R107" s="123"/>
      <c r="S107" s="16"/>
    </row>
    <row r="108" spans="10:19" ht="18" customHeight="1" thickBot="1">
      <c r="J108" s="39" t="s">
        <v>191</v>
      </c>
      <c r="K108" s="135" t="s">
        <v>210</v>
      </c>
      <c r="L108" s="135"/>
      <c r="M108" s="135"/>
      <c r="N108" s="135"/>
      <c r="O108" s="41"/>
      <c r="P108" s="43"/>
      <c r="Q108" s="132">
        <f>Q105+Q107</f>
        <v>0</v>
      </c>
      <c r="R108" s="133"/>
      <c r="S108" s="18"/>
    </row>
    <row r="109" spans="10:15" ht="18" customHeight="1" thickBot="1" thickTop="1">
      <c r="J109" s="38"/>
      <c r="K109" s="24"/>
      <c r="L109" s="24"/>
      <c r="M109" s="24"/>
      <c r="N109" s="24"/>
      <c r="O109" s="23"/>
    </row>
    <row r="110" spans="10:16" ht="18" customHeight="1" thickBot="1" thickTop="1">
      <c r="J110" s="38"/>
      <c r="K110" s="145" t="s">
        <v>193</v>
      </c>
      <c r="L110" s="146"/>
      <c r="M110" s="146"/>
      <c r="N110" s="146"/>
      <c r="O110" s="147"/>
      <c r="P110" s="18"/>
    </row>
    <row r="111" spans="11:18" ht="18" customHeight="1" thickTop="1">
      <c r="K111" s="138" t="s">
        <v>211</v>
      </c>
      <c r="L111" s="139"/>
      <c r="M111" s="139"/>
      <c r="N111" s="139"/>
      <c r="O111" s="57">
        <f>C4+C6+C7+C8+C9+C12+C13+C14+C16+C17+C18+C19+C20+C21+C22+C23+C24+C25+C26+C27</f>
        <v>0</v>
      </c>
      <c r="P111" s="18"/>
      <c r="R111" s="61"/>
    </row>
    <row r="112" spans="11:16" ht="18" customHeight="1">
      <c r="K112" s="138" t="s">
        <v>101</v>
      </c>
      <c r="L112" s="139"/>
      <c r="M112" s="139"/>
      <c r="N112" s="139"/>
      <c r="O112" s="57">
        <f>R7</f>
        <v>0</v>
      </c>
      <c r="P112" s="18"/>
    </row>
    <row r="113" spans="11:16" ht="18" customHeight="1">
      <c r="K113" s="138" t="s">
        <v>102</v>
      </c>
      <c r="L113" s="139"/>
      <c r="M113" s="139"/>
      <c r="N113" s="139"/>
      <c r="O113" s="57">
        <f>M4+M5+M6+M7+M8+M9+M11+M12+M13+M14+M16+M17+M18+M19+M20+M21+M22+M23+M24+M25+M26+M27</f>
        <v>0</v>
      </c>
      <c r="P113" s="18"/>
    </row>
    <row r="114" spans="11:16" ht="18" customHeight="1">
      <c r="K114" s="138" t="s">
        <v>106</v>
      </c>
      <c r="L114" s="139"/>
      <c r="M114" s="139"/>
      <c r="N114" s="139"/>
      <c r="O114" s="57">
        <f>C29+C30+C31+C32</f>
        <v>0</v>
      </c>
      <c r="P114" s="18"/>
    </row>
    <row r="115" spans="11:16" ht="18" customHeight="1">
      <c r="K115" s="138" t="s">
        <v>212</v>
      </c>
      <c r="L115" s="139"/>
      <c r="M115" s="139"/>
      <c r="N115" s="139"/>
      <c r="O115" s="57">
        <f>C35+C39</f>
        <v>0</v>
      </c>
      <c r="P115" s="18"/>
    </row>
    <row r="116" spans="11:16" ht="18" customHeight="1">
      <c r="K116" s="138" t="s">
        <v>107</v>
      </c>
      <c r="L116" s="139"/>
      <c r="M116" s="139"/>
      <c r="N116" s="139"/>
      <c r="O116" s="107" t="s">
        <v>91</v>
      </c>
      <c r="P116" s="18"/>
    </row>
    <row r="117" spans="11:16" ht="18" customHeight="1">
      <c r="K117" s="138" t="s">
        <v>218</v>
      </c>
      <c r="L117" s="139"/>
      <c r="M117" s="139"/>
      <c r="N117" s="139"/>
      <c r="O117" s="114">
        <f>F52</f>
        <v>0</v>
      </c>
      <c r="P117" s="18"/>
    </row>
    <row r="118" spans="11:16" ht="18" customHeight="1">
      <c r="K118" s="138" t="s">
        <v>217</v>
      </c>
      <c r="L118" s="139"/>
      <c r="M118" s="139"/>
      <c r="N118" s="139"/>
      <c r="O118" s="40"/>
      <c r="P118" s="18"/>
    </row>
    <row r="119" spans="11:16" ht="18" customHeight="1" thickBot="1">
      <c r="K119" s="134" t="s">
        <v>213</v>
      </c>
      <c r="L119" s="135"/>
      <c r="M119" s="135"/>
      <c r="N119" s="135"/>
      <c r="O119" s="109">
        <f>O111+O112+O113+O114+O115+O117+O118</f>
        <v>0</v>
      </c>
      <c r="P119" s="18"/>
    </row>
    <row r="120" spans="11:16" ht="18" customHeight="1" thickTop="1">
      <c r="K120" s="115"/>
      <c r="L120" s="115"/>
      <c r="M120" s="115"/>
      <c r="N120" s="115"/>
      <c r="O120" s="116"/>
      <c r="P120" s="16"/>
    </row>
    <row r="121" spans="11:16" ht="18" customHeight="1">
      <c r="K121" s="115"/>
      <c r="L121" s="115"/>
      <c r="M121" s="115"/>
      <c r="N121" s="115"/>
      <c r="O121" s="116"/>
      <c r="P121" s="16"/>
    </row>
    <row r="122" spans="11:16" ht="18" customHeight="1">
      <c r="K122" s="115"/>
      <c r="L122" s="115"/>
      <c r="M122" s="115"/>
      <c r="N122" s="115"/>
      <c r="O122" s="116"/>
      <c r="P122" s="16"/>
    </row>
    <row r="123" spans="11:15" ht="18" customHeight="1" thickBot="1">
      <c r="K123" s="171"/>
      <c r="L123" s="171"/>
      <c r="M123" s="171"/>
      <c r="N123" s="171"/>
      <c r="O123" s="23"/>
    </row>
    <row r="124" spans="11:18" ht="18" customHeight="1" thickBot="1" thickTop="1">
      <c r="K124" s="145" t="s">
        <v>112</v>
      </c>
      <c r="L124" s="172"/>
      <c r="M124" s="172"/>
      <c r="N124" s="172"/>
      <c r="O124" s="173"/>
      <c r="P124" s="18"/>
      <c r="R124" s="23"/>
    </row>
    <row r="125" spans="11:16" ht="18" customHeight="1" thickTop="1">
      <c r="K125" s="138" t="s">
        <v>109</v>
      </c>
      <c r="L125" s="139"/>
      <c r="M125" s="139"/>
      <c r="N125" s="139"/>
      <c r="O125" s="107" t="s">
        <v>91</v>
      </c>
      <c r="P125" s="18"/>
    </row>
    <row r="126" spans="11:16" ht="18" customHeight="1">
      <c r="K126" s="138" t="s">
        <v>115</v>
      </c>
      <c r="L126" s="139"/>
      <c r="M126" s="139"/>
      <c r="N126" s="139"/>
      <c r="O126" s="107" t="s">
        <v>91</v>
      </c>
      <c r="P126" s="18"/>
    </row>
    <row r="127" spans="11:16" ht="18" customHeight="1">
      <c r="K127" s="138" t="s">
        <v>103</v>
      </c>
      <c r="L127" s="139"/>
      <c r="M127" s="139"/>
      <c r="N127" s="139"/>
      <c r="O127" s="57">
        <f>G5</f>
        <v>0</v>
      </c>
      <c r="P127" s="18"/>
    </row>
    <row r="128" spans="11:16" ht="18" customHeight="1">
      <c r="K128" s="138" t="s">
        <v>99</v>
      </c>
      <c r="L128" s="139"/>
      <c r="M128" s="139"/>
      <c r="N128" s="139"/>
      <c r="O128" s="57">
        <f>E11+E12+E13+E14</f>
        <v>0</v>
      </c>
      <c r="P128" s="18"/>
    </row>
    <row r="129" spans="11:16" ht="18" customHeight="1">
      <c r="K129" s="181" t="s">
        <v>104</v>
      </c>
      <c r="L129" s="182"/>
      <c r="M129" s="182"/>
      <c r="N129" s="182"/>
      <c r="O129" s="57">
        <f>G6</f>
        <v>0</v>
      </c>
      <c r="P129" s="18"/>
    </row>
    <row r="130" spans="11:16" ht="18" customHeight="1">
      <c r="K130" s="138" t="s">
        <v>116</v>
      </c>
      <c r="L130" s="139"/>
      <c r="M130" s="139"/>
      <c r="N130" s="139"/>
      <c r="O130" s="57">
        <f>G29+G30+G31+G32</f>
        <v>0</v>
      </c>
      <c r="P130" s="18"/>
    </row>
    <row r="131" spans="11:16" ht="18" customHeight="1">
      <c r="K131" s="138" t="s">
        <v>195</v>
      </c>
      <c r="L131" s="139"/>
      <c r="M131" s="139"/>
      <c r="N131" s="139"/>
      <c r="O131" s="57">
        <f>F31+F32</f>
        <v>0</v>
      </c>
      <c r="P131" s="18"/>
    </row>
    <row r="132" spans="11:16" ht="18" customHeight="1">
      <c r="K132" s="136" t="s">
        <v>105</v>
      </c>
      <c r="L132" s="137"/>
      <c r="M132" s="137"/>
      <c r="N132" s="137"/>
      <c r="O132" s="57">
        <f>F24</f>
        <v>0</v>
      </c>
      <c r="P132" s="18"/>
    </row>
    <row r="133" spans="10:18" ht="18" customHeight="1">
      <c r="J133" s="16"/>
      <c r="K133" s="136" t="s">
        <v>150</v>
      </c>
      <c r="L133" s="137"/>
      <c r="M133" s="137"/>
      <c r="N133" s="137"/>
      <c r="O133" s="113">
        <f>G8</f>
        <v>0</v>
      </c>
      <c r="P133" s="18"/>
      <c r="R133" s="25"/>
    </row>
    <row r="134" spans="10:18" ht="18" customHeight="1">
      <c r="J134" s="16"/>
      <c r="K134" s="136"/>
      <c r="L134" s="137"/>
      <c r="M134" s="137"/>
      <c r="N134" s="137"/>
      <c r="O134" s="113"/>
      <c r="P134" s="18"/>
      <c r="R134" s="25"/>
    </row>
    <row r="135" spans="10:18" ht="18" customHeight="1">
      <c r="J135" s="16"/>
      <c r="K135" s="136"/>
      <c r="L135" s="137"/>
      <c r="M135" s="137"/>
      <c r="N135" s="137"/>
      <c r="O135" s="113"/>
      <c r="P135" s="18"/>
      <c r="R135" s="25"/>
    </row>
    <row r="136" spans="10:16" ht="18" customHeight="1" thickBot="1">
      <c r="J136" s="16"/>
      <c r="K136" s="134" t="s">
        <v>131</v>
      </c>
      <c r="L136" s="135"/>
      <c r="M136" s="135"/>
      <c r="N136" s="135"/>
      <c r="O136" s="109">
        <f>O127+O128+O129+O130+O131+O132+O133</f>
        <v>0</v>
      </c>
      <c r="P136" s="18"/>
    </row>
    <row r="137" spans="10:15" ht="18" customHeight="1" thickBot="1" thickTop="1">
      <c r="J137" s="16"/>
      <c r="K137" s="180"/>
      <c r="L137" s="180"/>
      <c r="M137" s="180"/>
      <c r="N137" s="180"/>
      <c r="O137" s="23"/>
    </row>
    <row r="138" spans="9:16" ht="18" customHeight="1" thickBot="1" thickTop="1">
      <c r="I138" s="117"/>
      <c r="K138" s="145" t="s">
        <v>111</v>
      </c>
      <c r="L138" s="172"/>
      <c r="M138" s="172"/>
      <c r="N138" s="172"/>
      <c r="O138" s="173"/>
      <c r="P138" s="18"/>
    </row>
    <row r="139" spans="11:16" ht="18" customHeight="1" thickTop="1">
      <c r="K139" s="138" t="s">
        <v>108</v>
      </c>
      <c r="L139" s="139"/>
      <c r="M139" s="139"/>
      <c r="N139" s="139"/>
      <c r="O139" s="107" t="s">
        <v>91</v>
      </c>
      <c r="P139" s="18"/>
    </row>
    <row r="140" spans="11:19" ht="18" customHeight="1">
      <c r="K140" s="138" t="s">
        <v>117</v>
      </c>
      <c r="L140" s="139"/>
      <c r="M140" s="139"/>
      <c r="N140" s="139"/>
      <c r="O140" s="107" t="s">
        <v>91</v>
      </c>
      <c r="P140" s="18"/>
      <c r="R140" s="25"/>
      <c r="S140" s="25"/>
    </row>
    <row r="141" spans="11:16" ht="18" customHeight="1">
      <c r="K141" s="138" t="s">
        <v>18</v>
      </c>
      <c r="L141" s="139"/>
      <c r="M141" s="139"/>
      <c r="N141" s="139"/>
      <c r="O141" s="107" t="s">
        <v>91</v>
      </c>
      <c r="P141" s="18"/>
    </row>
    <row r="142" spans="11:16" ht="18" customHeight="1">
      <c r="K142" s="138" t="s">
        <v>110</v>
      </c>
      <c r="L142" s="139"/>
      <c r="M142" s="139"/>
      <c r="N142" s="139"/>
      <c r="O142" s="118">
        <f>F53</f>
        <v>0</v>
      </c>
      <c r="P142" s="18"/>
    </row>
    <row r="143" spans="11:16" ht="18" customHeight="1">
      <c r="K143" s="174"/>
      <c r="L143" s="175"/>
      <c r="M143" s="175"/>
      <c r="N143" s="175"/>
      <c r="O143" s="110"/>
      <c r="P143" s="18"/>
    </row>
    <row r="144" spans="11:16" ht="18" customHeight="1" thickBot="1">
      <c r="K144" s="134" t="s">
        <v>132</v>
      </c>
      <c r="L144" s="135"/>
      <c r="M144" s="135"/>
      <c r="N144" s="135"/>
      <c r="O144" s="119">
        <f>O142</f>
        <v>0</v>
      </c>
      <c r="P144" s="18"/>
    </row>
    <row r="145" spans="11:18" ht="18" customHeight="1" thickBot="1" thickTop="1">
      <c r="K145" s="171"/>
      <c r="L145" s="171"/>
      <c r="M145" s="171"/>
      <c r="N145" s="171"/>
      <c r="O145" s="25"/>
      <c r="R145" s="25"/>
    </row>
    <row r="146" spans="11:16" ht="18" customHeight="1" thickBot="1" thickTop="1">
      <c r="K146" s="145"/>
      <c r="L146" s="172"/>
      <c r="M146" s="172"/>
      <c r="N146" s="172"/>
      <c r="O146" s="173"/>
      <c r="P146" s="18"/>
    </row>
    <row r="147" spans="11:16" ht="18" customHeight="1" thickTop="1">
      <c r="K147" s="138"/>
      <c r="L147" s="139"/>
      <c r="M147" s="139"/>
      <c r="N147" s="139"/>
      <c r="O147" s="112"/>
      <c r="P147" s="18"/>
    </row>
    <row r="148" spans="11:16" ht="18" customHeight="1">
      <c r="K148" s="138"/>
      <c r="L148" s="139"/>
      <c r="M148" s="139"/>
      <c r="N148" s="139"/>
      <c r="O148" s="112"/>
      <c r="P148" s="18"/>
    </row>
    <row r="149" spans="11:16" ht="18" customHeight="1" thickBot="1">
      <c r="K149" s="176"/>
      <c r="L149" s="177"/>
      <c r="M149" s="177"/>
      <c r="N149" s="177"/>
      <c r="O149" s="111"/>
      <c r="P149" s="18"/>
    </row>
    <row r="150" spans="11:15" ht="18" customHeight="1" thickTop="1">
      <c r="K150" s="171"/>
      <c r="L150" s="171"/>
      <c r="M150" s="171"/>
      <c r="N150" s="171"/>
      <c r="O150" s="25"/>
    </row>
    <row r="151" ht="18" customHeight="1"/>
    <row r="152" ht="18" customHeight="1"/>
    <row r="153" ht="18" customHeight="1"/>
    <row r="154" ht="18" customHeight="1"/>
    <row r="155" ht="18" customHeight="1"/>
    <row r="156" ht="18" customHeight="1"/>
  </sheetData>
  <mergeCells count="122">
    <mergeCell ref="K101:N101"/>
    <mergeCell ref="Q101:R101"/>
    <mergeCell ref="K97:N97"/>
    <mergeCell ref="K98:N98"/>
    <mergeCell ref="Q97:R97"/>
    <mergeCell ref="Q98:R98"/>
    <mergeCell ref="K150:N150"/>
    <mergeCell ref="J68:M68"/>
    <mergeCell ref="K118:N118"/>
    <mergeCell ref="Q102:R102"/>
    <mergeCell ref="K137:N137"/>
    <mergeCell ref="K131:N131"/>
    <mergeCell ref="K130:N130"/>
    <mergeCell ref="K129:N129"/>
    <mergeCell ref="K128:N128"/>
    <mergeCell ref="K125:N125"/>
    <mergeCell ref="K147:N147"/>
    <mergeCell ref="K148:N148"/>
    <mergeCell ref="K149:N149"/>
    <mergeCell ref="K146:O146"/>
    <mergeCell ref="K140:N140"/>
    <mergeCell ref="K141:N141"/>
    <mergeCell ref="K144:N144"/>
    <mergeCell ref="K145:N145"/>
    <mergeCell ref="K142:N142"/>
    <mergeCell ref="K143:N143"/>
    <mergeCell ref="K139:N139"/>
    <mergeCell ref="K127:N127"/>
    <mergeCell ref="K119:N119"/>
    <mergeCell ref="K123:N123"/>
    <mergeCell ref="K132:N132"/>
    <mergeCell ref="K126:N126"/>
    <mergeCell ref="K138:O138"/>
    <mergeCell ref="K124:O124"/>
    <mergeCell ref="K135:N135"/>
    <mergeCell ref="K134:N134"/>
    <mergeCell ref="Q71:R71"/>
    <mergeCell ref="K77:N77"/>
    <mergeCell ref="K81:N81"/>
    <mergeCell ref="K72:N72"/>
    <mergeCell ref="K73:N73"/>
    <mergeCell ref="K74:N74"/>
    <mergeCell ref="K75:N75"/>
    <mergeCell ref="Q72:R72"/>
    <mergeCell ref="Q73:R73"/>
    <mergeCell ref="Q76:R76"/>
    <mergeCell ref="K115:N115"/>
    <mergeCell ref="J69:J70"/>
    <mergeCell ref="B1:G1"/>
    <mergeCell ref="H1:I1"/>
    <mergeCell ref="K71:N71"/>
    <mergeCell ref="K70:N70"/>
    <mergeCell ref="J1:R1"/>
    <mergeCell ref="K69:R69"/>
    <mergeCell ref="K89:N89"/>
    <mergeCell ref="Q70:R70"/>
    <mergeCell ref="Q91:R91"/>
    <mergeCell ref="Q92:R92"/>
    <mergeCell ref="K82:N82"/>
    <mergeCell ref="K88:N88"/>
    <mergeCell ref="K90:N90"/>
    <mergeCell ref="K91:N91"/>
    <mergeCell ref="K92:N92"/>
    <mergeCell ref="K83:N83"/>
    <mergeCell ref="K84:N84"/>
    <mergeCell ref="Q83:R83"/>
    <mergeCell ref="K76:N76"/>
    <mergeCell ref="Q89:R89"/>
    <mergeCell ref="Q90:R90"/>
    <mergeCell ref="K96:N96"/>
    <mergeCell ref="K95:N95"/>
    <mergeCell ref="K85:N85"/>
    <mergeCell ref="K86:N86"/>
    <mergeCell ref="K87:N87"/>
    <mergeCell ref="K93:N93"/>
    <mergeCell ref="K94:N94"/>
    <mergeCell ref="Q74:R74"/>
    <mergeCell ref="Q75:R75"/>
    <mergeCell ref="Q87:R87"/>
    <mergeCell ref="Q88:R88"/>
    <mergeCell ref="Q77:R77"/>
    <mergeCell ref="Q81:R81"/>
    <mergeCell ref="Q85:R85"/>
    <mergeCell ref="Q86:R86"/>
    <mergeCell ref="Q79:R79"/>
    <mergeCell ref="Q82:R82"/>
    <mergeCell ref="K110:O110"/>
    <mergeCell ref="K107:N107"/>
    <mergeCell ref="K105:N105"/>
    <mergeCell ref="Q96:R96"/>
    <mergeCell ref="K106:N106"/>
    <mergeCell ref="Q99:R99"/>
    <mergeCell ref="Q100:R100"/>
    <mergeCell ref="K99:N99"/>
    <mergeCell ref="K100:N100"/>
    <mergeCell ref="K102:N102"/>
    <mergeCell ref="Q106:R106"/>
    <mergeCell ref="Q107:R107"/>
    <mergeCell ref="Q93:R93"/>
    <mergeCell ref="Q94:R94"/>
    <mergeCell ref="Q95:R95"/>
    <mergeCell ref="Q103:R103"/>
    <mergeCell ref="K103:N103"/>
    <mergeCell ref="Q104:R104"/>
    <mergeCell ref="Q105:R105"/>
    <mergeCell ref="K104:N104"/>
    <mergeCell ref="Q108:R108"/>
    <mergeCell ref="K136:N136"/>
    <mergeCell ref="K133:N133"/>
    <mergeCell ref="K114:N114"/>
    <mergeCell ref="K111:N111"/>
    <mergeCell ref="K116:N116"/>
    <mergeCell ref="K117:N117"/>
    <mergeCell ref="K113:N113"/>
    <mergeCell ref="K108:N108"/>
    <mergeCell ref="K112:N112"/>
    <mergeCell ref="Q84:R84"/>
    <mergeCell ref="K78:N78"/>
    <mergeCell ref="Q78:R78"/>
    <mergeCell ref="K80:N80"/>
    <mergeCell ref="Q80:R80"/>
    <mergeCell ref="K79:N79"/>
  </mergeCells>
  <printOptions gridLines="1" horizontalCentered="1"/>
  <pageMargins left="0.25" right="0.25" top="0.75" bottom="0.25" header="0.25" footer="0.5"/>
  <pageSetup fitToHeight="0" fitToWidth="1" horizontalDpi="600" verticalDpi="600" orientation="portrait" scale="79" r:id="rId3"/>
  <headerFooter alignWithMargins="0">
    <oddHeader>&amp;C&amp;"Arial,Bold"&amp;12 MAGISTRATE COURT REMITTANCE FORM
TO COUNTY TREASURER __________________________ COUNTY FOR MONTH OF ______________&amp;R&amp;"Arial,Bold"&amp;12ATTACHMENT 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scjd</cp:lastModifiedBy>
  <cp:lastPrinted>2008-07-02T13:26:57Z</cp:lastPrinted>
  <dcterms:created xsi:type="dcterms:W3CDTF">2000-09-20T16:54:44Z</dcterms:created>
  <dcterms:modified xsi:type="dcterms:W3CDTF">2008-07-02T17:26:07Z</dcterms:modified>
  <cp:category/>
  <cp:version/>
  <cp:contentType/>
  <cp:contentStatus/>
</cp:coreProperties>
</file>